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每日工作\001，发文\川财社【2020】  号，财政厅 省卫生健康委关于提前下达2021年卫生健康省级补助资金的通知\"/>
    </mc:Choice>
  </mc:AlternateContent>
  <bookViews>
    <workbookView xWindow="0" yWindow="0" windowWidth="21720" windowHeight="13065" activeTab="1"/>
  </bookViews>
  <sheets>
    <sheet name="总表" sheetId="6" r:id="rId1"/>
    <sheet name="明细表-计划生育服务" sheetId="9" r:id="rId2"/>
    <sheet name="明细表-基本药物制度" sheetId="8" r:id="rId3"/>
    <sheet name="Sheet1" sheetId="7" state="hidden" r:id="rId4"/>
  </sheets>
  <definedNames>
    <definedName name="_xlnm._FilterDatabase" localSheetId="3" hidden="1">Sheet1!$A$1:$J$26</definedName>
    <definedName name="_xlnm.Print_Titles" localSheetId="2">'明细表-基本药物制度'!$4:$5</definedName>
    <definedName name="_xlnm.Print_Titles" localSheetId="1">'明细表-计划生育服务'!$4:$4</definedName>
    <definedName name="_xlnm.Print_Titles" localSheetId="0">总表!$4:$4</definedName>
  </definedNames>
  <calcPr calcId="152511" fullPrecision="0"/>
  <fileRecoveryPr autoRecover="0"/>
</workbook>
</file>

<file path=xl/calcChain.xml><?xml version="1.0" encoding="utf-8"?>
<calcChain xmlns="http://schemas.openxmlformats.org/spreadsheetml/2006/main">
  <c r="B28" i="6" l="1"/>
  <c r="B6" i="6"/>
  <c r="B7" i="9"/>
  <c r="E7" i="9" s="1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D6" i="9"/>
  <c r="D28" i="9"/>
  <c r="E28" i="9" s="1"/>
  <c r="D5" i="9" l="1"/>
  <c r="E6" i="9"/>
  <c r="E5" i="9" s="1"/>
  <c r="B6" i="9"/>
  <c r="F68" i="8"/>
  <c r="F64" i="8"/>
  <c r="F59" i="8"/>
  <c r="F56" i="8"/>
  <c r="F53" i="8"/>
  <c r="F49" i="8"/>
  <c r="F45" i="8"/>
  <c r="F41" i="8"/>
  <c r="F36" i="8"/>
  <c r="F32" i="8"/>
  <c r="F29" i="8"/>
  <c r="F8" i="8"/>
  <c r="F12" i="8"/>
  <c r="B140" i="8"/>
  <c r="B122" i="8"/>
  <c r="B103" i="8"/>
  <c r="B89" i="8"/>
  <c r="B87" i="8"/>
  <c r="B84" i="8"/>
  <c r="B81" i="8"/>
  <c r="B78" i="8"/>
  <c r="B75" i="8"/>
  <c r="B72" i="8"/>
  <c r="B68" i="8"/>
  <c r="B64" i="8"/>
  <c r="B59" i="8"/>
  <c r="B56" i="8"/>
  <c r="B53" i="8"/>
  <c r="B49" i="8"/>
  <c r="B45" i="8"/>
  <c r="B41" i="8"/>
  <c r="B36" i="8"/>
  <c r="B32" i="8"/>
  <c r="B29" i="8"/>
  <c r="B8" i="8"/>
  <c r="C5" i="6"/>
  <c r="E5" i="6"/>
  <c r="C28" i="6"/>
  <c r="E28" i="6"/>
  <c r="C6" i="6"/>
  <c r="E6" i="6"/>
  <c r="B5" i="6"/>
  <c r="D8" i="6" l="1"/>
  <c r="D9" i="6"/>
  <c r="D10" i="6"/>
  <c r="D11" i="6"/>
  <c r="D12" i="6"/>
  <c r="D13" i="6"/>
  <c r="D14" i="6"/>
  <c r="D15" i="6"/>
  <c r="D16" i="6"/>
  <c r="D17" i="6"/>
  <c r="D18" i="6"/>
  <c r="D19" i="6"/>
  <c r="D20" i="6"/>
  <c r="D22" i="6"/>
  <c r="D23" i="6"/>
  <c r="D24" i="6"/>
  <c r="D25" i="6"/>
  <c r="D26" i="6"/>
  <c r="D27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7" i="6"/>
  <c r="E140" i="8"/>
  <c r="F140" i="8"/>
  <c r="E122" i="8"/>
  <c r="F122" i="8"/>
  <c r="E103" i="8"/>
  <c r="F103" i="8"/>
  <c r="E89" i="8"/>
  <c r="F89" i="8"/>
  <c r="E87" i="8"/>
  <c r="F87" i="8"/>
  <c r="E84" i="8"/>
  <c r="F84" i="8"/>
  <c r="E81" i="8"/>
  <c r="F81" i="8"/>
  <c r="E78" i="8"/>
  <c r="E75" i="8"/>
  <c r="F75" i="8"/>
  <c r="E72" i="8"/>
  <c r="F72" i="8"/>
  <c r="E68" i="8"/>
  <c r="E64" i="8"/>
  <c r="E59" i="8"/>
  <c r="E56" i="8"/>
  <c r="E53" i="8"/>
  <c r="E49" i="8"/>
  <c r="E45" i="8"/>
  <c r="E41" i="8"/>
  <c r="E36" i="8"/>
  <c r="E32" i="8"/>
  <c r="E29" i="8"/>
  <c r="E8" i="8"/>
  <c r="F9" i="8"/>
  <c r="F10" i="8"/>
  <c r="F11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30" i="8"/>
  <c r="F31" i="8"/>
  <c r="F33" i="8"/>
  <c r="F34" i="8"/>
  <c r="F35" i="8"/>
  <c r="F37" i="8"/>
  <c r="F38" i="8"/>
  <c r="F39" i="8"/>
  <c r="F40" i="8"/>
  <c r="F42" i="8"/>
  <c r="F43" i="8"/>
  <c r="F44" i="8"/>
  <c r="F46" i="8"/>
  <c r="F47" i="8"/>
  <c r="F48" i="8"/>
  <c r="F50" i="8"/>
  <c r="F51" i="8"/>
  <c r="F52" i="8"/>
  <c r="F54" i="8"/>
  <c r="F55" i="8"/>
  <c r="F57" i="8"/>
  <c r="F58" i="8"/>
  <c r="F60" i="8"/>
  <c r="F61" i="8"/>
  <c r="F62" i="8"/>
  <c r="F63" i="8"/>
  <c r="F65" i="8"/>
  <c r="F66" i="8"/>
  <c r="F67" i="8"/>
  <c r="F69" i="8"/>
  <c r="F70" i="8"/>
  <c r="F71" i="8"/>
  <c r="F73" i="8"/>
  <c r="F74" i="8"/>
  <c r="F76" i="8"/>
  <c r="F77" i="8"/>
  <c r="F79" i="8"/>
  <c r="F82" i="8"/>
  <c r="F83" i="8"/>
  <c r="F85" i="8"/>
  <c r="F86" i="8"/>
  <c r="F88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D28" i="6" l="1"/>
  <c r="E7" i="8"/>
  <c r="E6" i="8" s="1"/>
  <c r="E7" i="6"/>
  <c r="F92" i="6"/>
  <c r="F93" i="6"/>
  <c r="F94" i="6"/>
  <c r="F95" i="6"/>
  <c r="F96" i="6"/>
  <c r="F97" i="6"/>
  <c r="F98" i="6"/>
  <c r="F99" i="6"/>
  <c r="F100" i="6"/>
  <c r="C28" i="9"/>
  <c r="C6" i="9"/>
  <c r="C5" i="9" s="1"/>
  <c r="F7" i="6"/>
  <c r="B7" i="8" l="1"/>
  <c r="B6" i="8" s="1"/>
  <c r="D9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4" i="8"/>
  <c r="D102" i="8"/>
  <c r="D101" i="8"/>
  <c r="D100" i="8"/>
  <c r="D99" i="8"/>
  <c r="D97" i="8"/>
  <c r="D96" i="8"/>
  <c r="D95" i="8"/>
  <c r="D94" i="8"/>
  <c r="D93" i="8"/>
  <c r="D92" i="8"/>
  <c r="D91" i="8"/>
  <c r="D88" i="8"/>
  <c r="D87" i="8" s="1"/>
  <c r="D85" i="8"/>
  <c r="D83" i="8"/>
  <c r="D82" i="8"/>
  <c r="D80" i="8"/>
  <c r="F80" i="8" s="1"/>
  <c r="F78" i="8" s="1"/>
  <c r="D79" i="8"/>
  <c r="D77" i="8"/>
  <c r="D76" i="8"/>
  <c r="D74" i="8"/>
  <c r="D73" i="8"/>
  <c r="D71" i="8"/>
  <c r="D70" i="8"/>
  <c r="D69" i="8"/>
  <c r="D67" i="8"/>
  <c r="D66" i="8"/>
  <c r="D65" i="8"/>
  <c r="D63" i="8"/>
  <c r="D62" i="8"/>
  <c r="D61" i="8"/>
  <c r="D60" i="8"/>
  <c r="D58" i="8"/>
  <c r="D57" i="8"/>
  <c r="D54" i="8"/>
  <c r="D52" i="8"/>
  <c r="D51" i="8"/>
  <c r="D48" i="8"/>
  <c r="D47" i="8"/>
  <c r="D46" i="8"/>
  <c r="D43" i="8"/>
  <c r="D42" i="8"/>
  <c r="D40" i="8"/>
  <c r="D39" i="8"/>
  <c r="D38" i="8"/>
  <c r="D37" i="8"/>
  <c r="D35" i="8"/>
  <c r="D33" i="8"/>
  <c r="D30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C7" i="8"/>
  <c r="C6" i="8" s="1"/>
  <c r="B28" i="9"/>
  <c r="B5" i="9" s="1"/>
  <c r="D21" i="6" l="1"/>
  <c r="D6" i="6" s="1"/>
  <c r="D5" i="6" s="1"/>
  <c r="F7" i="8"/>
  <c r="F6" i="8" s="1"/>
  <c r="D55" i="8"/>
  <c r="D53" i="8" s="1"/>
  <c r="D86" i="8"/>
  <c r="D84" i="8" s="1"/>
  <c r="D105" i="8"/>
  <c r="D103" i="8" s="1"/>
  <c r="D8" i="8"/>
  <c r="D31" i="8"/>
  <c r="D29" i="8" s="1"/>
  <c r="D34" i="8"/>
  <c r="D32" i="8" s="1"/>
  <c r="D56" i="8"/>
  <c r="D75" i="8"/>
  <c r="D81" i="8"/>
  <c r="D122" i="8"/>
  <c r="D36" i="8"/>
  <c r="D45" i="8"/>
  <c r="D59" i="8"/>
  <c r="D64" i="8"/>
  <c r="D68" i="8"/>
  <c r="D72" i="8"/>
  <c r="D78" i="8"/>
  <c r="D44" i="8"/>
  <c r="D41" i="8" s="1"/>
  <c r="D50" i="8"/>
  <c r="D49" i="8" s="1"/>
  <c r="D90" i="8"/>
  <c r="D89" i="8" s="1"/>
  <c r="D141" i="8"/>
  <c r="D140" i="8" s="1"/>
  <c r="D7" i="8" l="1"/>
  <c r="D6" i="8" s="1"/>
  <c r="F51" i="6" l="1"/>
  <c r="F8" i="6" l="1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28" i="6" l="1"/>
  <c r="F6" i="6"/>
  <c r="K26" i="7"/>
  <c r="I26" i="7"/>
  <c r="G26" i="7"/>
  <c r="K25" i="7"/>
  <c r="G25" i="7"/>
  <c r="I25" i="7" s="1"/>
  <c r="K24" i="7"/>
  <c r="G24" i="7"/>
  <c r="I24" i="7" s="1"/>
  <c r="N23" i="7"/>
  <c r="O23" i="7" s="1"/>
  <c r="M23" i="7"/>
  <c r="K23" i="7"/>
  <c r="G23" i="7"/>
  <c r="I23" i="7" s="1"/>
  <c r="M22" i="7"/>
  <c r="N22" i="7" s="1"/>
  <c r="O22" i="7" s="1"/>
  <c r="K22" i="7"/>
  <c r="G22" i="7"/>
  <c r="I22" i="7" s="1"/>
  <c r="N21" i="7"/>
  <c r="O21" i="7" s="1"/>
  <c r="M21" i="7"/>
  <c r="K21" i="7"/>
  <c r="G21" i="7"/>
  <c r="I21" i="7" s="1"/>
  <c r="M20" i="7"/>
  <c r="N20" i="7" s="1"/>
  <c r="O20" i="7" s="1"/>
  <c r="K20" i="7"/>
  <c r="G20" i="7"/>
  <c r="I20" i="7" s="1"/>
  <c r="N19" i="7"/>
  <c r="O19" i="7" s="1"/>
  <c r="M19" i="7"/>
  <c r="K19" i="7"/>
  <c r="G19" i="7"/>
  <c r="I19" i="7" s="1"/>
  <c r="M18" i="7"/>
  <c r="N18" i="7" s="1"/>
  <c r="O18" i="7" s="1"/>
  <c r="K18" i="7"/>
  <c r="G18" i="7"/>
  <c r="I18" i="7" s="1"/>
  <c r="N17" i="7"/>
  <c r="O17" i="7" s="1"/>
  <c r="M17" i="7"/>
  <c r="K17" i="7"/>
  <c r="G17" i="7"/>
  <c r="I17" i="7" s="1"/>
  <c r="N16" i="7"/>
  <c r="O16" i="7" s="1"/>
  <c r="K16" i="7"/>
  <c r="I16" i="7"/>
  <c r="G16" i="7"/>
  <c r="N15" i="7"/>
  <c r="O15" i="7" s="1"/>
  <c r="M15" i="7"/>
  <c r="K15" i="7"/>
  <c r="G15" i="7"/>
  <c r="I15" i="7" s="1"/>
  <c r="M14" i="7"/>
  <c r="N14" i="7" s="1"/>
  <c r="O14" i="7" s="1"/>
  <c r="K14" i="7"/>
  <c r="I14" i="7"/>
  <c r="G14" i="7"/>
  <c r="M13" i="7"/>
  <c r="N13" i="7" s="1"/>
  <c r="O13" i="7" s="1"/>
  <c r="K13" i="7"/>
  <c r="G13" i="7"/>
  <c r="I13" i="7" s="1"/>
  <c r="O12" i="7"/>
  <c r="M12" i="7"/>
  <c r="N12" i="7" s="1"/>
  <c r="K12" i="7"/>
  <c r="I12" i="7"/>
  <c r="G12" i="7"/>
  <c r="M11" i="7"/>
  <c r="N11" i="7" s="1"/>
  <c r="O11" i="7" s="1"/>
  <c r="K11" i="7"/>
  <c r="G11" i="7"/>
  <c r="I11" i="7" s="1"/>
  <c r="M10" i="7"/>
  <c r="N10" i="7" s="1"/>
  <c r="O10" i="7" s="1"/>
  <c r="K10" i="7"/>
  <c r="I10" i="7"/>
  <c r="G10" i="7"/>
  <c r="M9" i="7"/>
  <c r="N9" i="7" s="1"/>
  <c r="O9" i="7" s="1"/>
  <c r="K9" i="7"/>
  <c r="I9" i="7"/>
  <c r="G9" i="7"/>
  <c r="M8" i="7"/>
  <c r="N8" i="7" s="1"/>
  <c r="O8" i="7" s="1"/>
  <c r="K8" i="7"/>
  <c r="I8" i="7"/>
  <c r="G8" i="7"/>
  <c r="N7" i="7"/>
  <c r="O7" i="7" s="1"/>
  <c r="M7" i="7"/>
  <c r="K7" i="7"/>
  <c r="G7" i="7"/>
  <c r="I7" i="7" s="1"/>
  <c r="M6" i="7"/>
  <c r="N6" i="7" s="1"/>
  <c r="O6" i="7" s="1"/>
  <c r="K6" i="7"/>
  <c r="I6" i="7"/>
  <c r="G6" i="7"/>
  <c r="B5" i="7"/>
  <c r="F5" i="6" l="1"/>
  <c r="I5" i="7"/>
</calcChain>
</file>

<file path=xl/sharedStrings.xml><?xml version="1.0" encoding="utf-8"?>
<sst xmlns="http://schemas.openxmlformats.org/spreadsheetml/2006/main" count="462" uniqueCount="327">
  <si>
    <t>单位：万元</t>
  </si>
  <si>
    <t>合计</t>
  </si>
  <si>
    <t>市州小计</t>
  </si>
  <si>
    <t>成都市</t>
  </si>
  <si>
    <t>德阳市</t>
  </si>
  <si>
    <t>绵阳市</t>
  </si>
  <si>
    <t>自贡市</t>
  </si>
  <si>
    <t>攀枝花市</t>
  </si>
  <si>
    <t>泸州市</t>
  </si>
  <si>
    <t>广元市</t>
  </si>
  <si>
    <t>遂宁市</t>
  </si>
  <si>
    <t>内江市</t>
  </si>
  <si>
    <t>乐山市</t>
  </si>
  <si>
    <t>南充市</t>
  </si>
  <si>
    <t>宜宾市</t>
  </si>
  <si>
    <t>广安市</t>
  </si>
  <si>
    <t>达州市</t>
  </si>
  <si>
    <t>巴中市</t>
  </si>
  <si>
    <t>雅安市</t>
  </si>
  <si>
    <t>眉山市</t>
  </si>
  <si>
    <t>资阳市</t>
  </si>
  <si>
    <t>阿坝州</t>
  </si>
  <si>
    <t>甘孜州</t>
  </si>
  <si>
    <t>凉山州</t>
  </si>
  <si>
    <t>扩权县小计</t>
  </si>
  <si>
    <t>什邡市</t>
  </si>
  <si>
    <t>绵竹市</t>
  </si>
  <si>
    <t>广汉市</t>
  </si>
  <si>
    <t>中江县</t>
  </si>
  <si>
    <t>江油市</t>
  </si>
  <si>
    <t>三台县</t>
  </si>
  <si>
    <t>盐亭县</t>
  </si>
  <si>
    <t>梓潼县</t>
  </si>
  <si>
    <t>平武县</t>
  </si>
  <si>
    <t>北川县</t>
  </si>
  <si>
    <t>富顺县</t>
  </si>
  <si>
    <t>盐边县</t>
  </si>
  <si>
    <t>米易县</t>
  </si>
  <si>
    <t>合江县</t>
  </si>
  <si>
    <t>叙永县</t>
  </si>
  <si>
    <t>古蔺县</t>
  </si>
  <si>
    <t>苍溪县</t>
  </si>
  <si>
    <t>剑阁县</t>
  </si>
  <si>
    <t>旺苍县</t>
  </si>
  <si>
    <t>青川县</t>
  </si>
  <si>
    <t>蓬溪县</t>
  </si>
  <si>
    <t>大英县</t>
  </si>
  <si>
    <t>威远县</t>
  </si>
  <si>
    <t>资中县</t>
  </si>
  <si>
    <t>隆昌市</t>
  </si>
  <si>
    <t>峨眉山市</t>
  </si>
  <si>
    <t>夹江县</t>
  </si>
  <si>
    <t>犍为县</t>
  </si>
  <si>
    <t>井研县</t>
  </si>
  <si>
    <t>沐川县</t>
  </si>
  <si>
    <t>峨边县</t>
  </si>
  <si>
    <t>马边县</t>
  </si>
  <si>
    <t>南部县</t>
  </si>
  <si>
    <t>仪陇县</t>
  </si>
  <si>
    <t>阆中市</t>
  </si>
  <si>
    <t>西充县</t>
  </si>
  <si>
    <t>蓬安县</t>
  </si>
  <si>
    <t>营山县</t>
  </si>
  <si>
    <t>江安县</t>
  </si>
  <si>
    <t>长宁县</t>
  </si>
  <si>
    <t>兴文县</t>
  </si>
  <si>
    <t>筠连县</t>
  </si>
  <si>
    <t>屏山县</t>
  </si>
  <si>
    <t>岳池县</t>
  </si>
  <si>
    <t>华蓥市</t>
  </si>
  <si>
    <t>邻水县</t>
  </si>
  <si>
    <t>武胜县</t>
  </si>
  <si>
    <t>大竹县</t>
  </si>
  <si>
    <t>宣汉县</t>
  </si>
  <si>
    <t>万源市</t>
  </si>
  <si>
    <t>开江县</t>
  </si>
  <si>
    <t>平昌县</t>
  </si>
  <si>
    <t>南江县</t>
  </si>
  <si>
    <t>通江县</t>
  </si>
  <si>
    <t>芦山县</t>
  </si>
  <si>
    <t>天全县</t>
  </si>
  <si>
    <t>荥经县</t>
  </si>
  <si>
    <t>宝兴县</t>
  </si>
  <si>
    <t>汉源县</t>
  </si>
  <si>
    <t>石棉县</t>
  </si>
  <si>
    <t>仁寿县</t>
  </si>
  <si>
    <t>洪雅县</t>
  </si>
  <si>
    <t>丹棱县</t>
  </si>
  <si>
    <t>青神县</t>
  </si>
  <si>
    <t>安岳县</t>
  </si>
  <si>
    <t>乐至县</t>
  </si>
  <si>
    <t>地区</t>
  </si>
  <si>
    <t>附件5</t>
  </si>
  <si>
    <t>中央绩效
考核补助资金</t>
  </si>
  <si>
    <t>四川省2020年中央绩效考核补助资金分配表</t>
  </si>
  <si>
    <t>资格确认数</t>
  </si>
  <si>
    <t>国奖存疑数</t>
  </si>
  <si>
    <t xml:space="preserve">误差率
</t>
  </si>
  <si>
    <t xml:space="preserve">
排位</t>
  </si>
  <si>
    <t>误差率系数
资金占比</t>
  </si>
  <si>
    <t>误差率
（占30%）</t>
  </si>
  <si>
    <t>基础工作（占70%）</t>
  </si>
  <si>
    <t>排位</t>
  </si>
  <si>
    <t>占比</t>
  </si>
  <si>
    <t>奖励扶助</t>
    <phoneticPr fontId="11" type="noConversion"/>
  </si>
  <si>
    <t>特别扶助</t>
    <phoneticPr fontId="11" type="noConversion"/>
  </si>
  <si>
    <t>独生子女父母奖励</t>
    <phoneticPr fontId="11" type="noConversion"/>
  </si>
  <si>
    <t>单位</t>
    <phoneticPr fontId="11" type="noConversion"/>
  </si>
  <si>
    <t>公立医院综合改革</t>
    <phoneticPr fontId="11" type="noConversion"/>
  </si>
  <si>
    <t>射洪市</t>
    <phoneticPr fontId="11" type="noConversion"/>
  </si>
  <si>
    <t>基本公共卫生服务</t>
    <phoneticPr fontId="11" type="noConversion"/>
  </si>
  <si>
    <t>合计</t>
    <phoneticPr fontId="11" type="noConversion"/>
  </si>
  <si>
    <t>计划生育</t>
    <phoneticPr fontId="11" type="noConversion"/>
  </si>
  <si>
    <t>合计</t>
    <phoneticPr fontId="11" type="noConversion"/>
  </si>
  <si>
    <t>地区</t>
    <phoneticPr fontId="19" type="noConversion"/>
  </si>
  <si>
    <t>省级补助标准（元/人）</t>
    <phoneticPr fontId="19" type="noConversion"/>
  </si>
  <si>
    <t>常住人口数（万人）</t>
    <phoneticPr fontId="11" type="noConversion"/>
  </si>
  <si>
    <t>合计</t>
    <phoneticPr fontId="19" type="noConversion"/>
  </si>
  <si>
    <t>锦江区</t>
    <phoneticPr fontId="11" type="noConversion"/>
  </si>
  <si>
    <t>青羊区</t>
    <phoneticPr fontId="11" type="noConversion"/>
  </si>
  <si>
    <t>金牛区</t>
    <phoneticPr fontId="11" type="noConversion"/>
  </si>
  <si>
    <t>武侯区</t>
    <phoneticPr fontId="11" type="noConversion"/>
  </si>
  <si>
    <t>成华区</t>
    <phoneticPr fontId="11" type="noConversion"/>
  </si>
  <si>
    <t>龙泉驿区</t>
    <phoneticPr fontId="11" type="noConversion"/>
  </si>
  <si>
    <t>青白江区</t>
    <phoneticPr fontId="11" type="noConversion"/>
  </si>
  <si>
    <t>新都区</t>
    <phoneticPr fontId="11" type="noConversion"/>
  </si>
  <si>
    <t>温江区</t>
    <phoneticPr fontId="11" type="noConversion"/>
  </si>
  <si>
    <t>金堂县</t>
    <phoneticPr fontId="11" type="noConversion"/>
  </si>
  <si>
    <t>双流区</t>
    <phoneticPr fontId="11" type="noConversion"/>
  </si>
  <si>
    <t>郫都区</t>
    <phoneticPr fontId="11" type="noConversion"/>
  </si>
  <si>
    <t>大邑县</t>
    <phoneticPr fontId="11" type="noConversion"/>
  </si>
  <si>
    <t>蒲江县</t>
    <phoneticPr fontId="11" type="noConversion"/>
  </si>
  <si>
    <t>新津县</t>
    <phoneticPr fontId="11" type="noConversion"/>
  </si>
  <si>
    <t>都江堰市</t>
    <phoneticPr fontId="11" type="noConversion"/>
  </si>
  <si>
    <t>简阳市</t>
    <phoneticPr fontId="11" type="noConversion"/>
  </si>
  <si>
    <t>彭州市</t>
    <phoneticPr fontId="11" type="noConversion"/>
  </si>
  <si>
    <t>邛崃市</t>
    <phoneticPr fontId="11" type="noConversion"/>
  </si>
  <si>
    <t>崇州市</t>
    <phoneticPr fontId="11" type="noConversion"/>
  </si>
  <si>
    <t>德阳市</t>
    <phoneticPr fontId="19" type="noConversion"/>
  </si>
  <si>
    <t>旌阳区</t>
    <phoneticPr fontId="11" type="noConversion"/>
  </si>
  <si>
    <t>罗江区</t>
    <phoneticPr fontId="11" type="noConversion"/>
  </si>
  <si>
    <t>涪城区</t>
    <phoneticPr fontId="11" type="noConversion"/>
  </si>
  <si>
    <t>游仙区</t>
    <phoneticPr fontId="11" type="noConversion"/>
  </si>
  <si>
    <t>安州区</t>
    <phoneticPr fontId="11" type="noConversion"/>
  </si>
  <si>
    <t>自流井区</t>
    <phoneticPr fontId="11" type="noConversion"/>
  </si>
  <si>
    <t>贡井区</t>
    <phoneticPr fontId="11" type="noConversion"/>
  </si>
  <si>
    <t>大安区</t>
    <phoneticPr fontId="11" type="noConversion"/>
  </si>
  <si>
    <t>沿滩区</t>
    <phoneticPr fontId="11" type="noConversion"/>
  </si>
  <si>
    <t>东区</t>
    <phoneticPr fontId="11" type="noConversion"/>
  </si>
  <si>
    <t>西区</t>
    <phoneticPr fontId="11" type="noConversion"/>
  </si>
  <si>
    <t>仁和区</t>
    <phoneticPr fontId="11" type="noConversion"/>
  </si>
  <si>
    <t>江阳区</t>
    <phoneticPr fontId="11" type="noConversion"/>
  </si>
  <si>
    <t>纳溪区</t>
    <phoneticPr fontId="11" type="noConversion"/>
  </si>
  <si>
    <t>龙马潭区</t>
    <phoneticPr fontId="11" type="noConversion"/>
  </si>
  <si>
    <t>利州区</t>
    <phoneticPr fontId="11" type="noConversion"/>
  </si>
  <si>
    <t>昭化区</t>
    <phoneticPr fontId="11" type="noConversion"/>
  </si>
  <si>
    <t>朝天区</t>
    <phoneticPr fontId="11" type="noConversion"/>
  </si>
  <si>
    <t>船山区</t>
    <phoneticPr fontId="11" type="noConversion"/>
  </si>
  <si>
    <t>安居区</t>
    <phoneticPr fontId="11" type="noConversion"/>
  </si>
  <si>
    <t>内江市中区</t>
    <phoneticPr fontId="11" type="noConversion"/>
  </si>
  <si>
    <t>东兴区</t>
    <phoneticPr fontId="11" type="noConversion"/>
  </si>
  <si>
    <t>乐山市中区</t>
    <phoneticPr fontId="11" type="noConversion"/>
  </si>
  <si>
    <t>沙湾区</t>
    <phoneticPr fontId="11" type="noConversion"/>
  </si>
  <si>
    <t>五通桥区</t>
    <phoneticPr fontId="11" type="noConversion"/>
  </si>
  <si>
    <t>金口河区</t>
    <phoneticPr fontId="11" type="noConversion"/>
  </si>
  <si>
    <t>顺庆区</t>
    <phoneticPr fontId="11" type="noConversion"/>
  </si>
  <si>
    <t>高坪区</t>
    <phoneticPr fontId="11" type="noConversion"/>
  </si>
  <si>
    <t>嘉陵区</t>
    <phoneticPr fontId="11" type="noConversion"/>
  </si>
  <si>
    <t>翠屏区</t>
    <phoneticPr fontId="11" type="noConversion"/>
  </si>
  <si>
    <t>叙州区</t>
    <phoneticPr fontId="11" type="noConversion"/>
  </si>
  <si>
    <t>南溪区</t>
    <phoneticPr fontId="11" type="noConversion"/>
  </si>
  <si>
    <t>广安区</t>
    <phoneticPr fontId="11" type="noConversion"/>
  </si>
  <si>
    <t>前锋区</t>
    <phoneticPr fontId="11" type="noConversion"/>
  </si>
  <si>
    <t>通川区</t>
    <phoneticPr fontId="11" type="noConversion"/>
  </si>
  <si>
    <t>达川区</t>
    <phoneticPr fontId="11" type="noConversion"/>
  </si>
  <si>
    <t>巴州区</t>
    <phoneticPr fontId="11" type="noConversion"/>
  </si>
  <si>
    <t>恩阳区</t>
    <phoneticPr fontId="11" type="noConversion"/>
  </si>
  <si>
    <t>雨城区</t>
    <phoneticPr fontId="11" type="noConversion"/>
  </si>
  <si>
    <t>名山区</t>
    <phoneticPr fontId="11" type="noConversion"/>
  </si>
  <si>
    <t>东坡区</t>
    <phoneticPr fontId="11" type="noConversion"/>
  </si>
  <si>
    <t>彭山区</t>
    <phoneticPr fontId="11" type="noConversion"/>
  </si>
  <si>
    <t>雁江区</t>
    <phoneticPr fontId="11" type="noConversion"/>
  </si>
  <si>
    <t>汶川县</t>
    <phoneticPr fontId="11" type="noConversion"/>
  </si>
  <si>
    <t>理县</t>
    <phoneticPr fontId="11" type="noConversion"/>
  </si>
  <si>
    <t>茂县</t>
    <phoneticPr fontId="11" type="noConversion"/>
  </si>
  <si>
    <t>松潘县</t>
    <phoneticPr fontId="11" type="noConversion"/>
  </si>
  <si>
    <t>九寨沟县</t>
    <phoneticPr fontId="11" type="noConversion"/>
  </si>
  <si>
    <t>金川县</t>
    <phoneticPr fontId="11" type="noConversion"/>
  </si>
  <si>
    <t>小金县</t>
    <phoneticPr fontId="11" type="noConversion"/>
  </si>
  <si>
    <t>黑水县</t>
    <phoneticPr fontId="11" type="noConversion"/>
  </si>
  <si>
    <t>马尔康区</t>
    <phoneticPr fontId="11" type="noConversion"/>
  </si>
  <si>
    <t>壤塘县</t>
    <phoneticPr fontId="11" type="noConversion"/>
  </si>
  <si>
    <t>阿坝县</t>
    <phoneticPr fontId="11" type="noConversion"/>
  </si>
  <si>
    <t>若尔盖县</t>
    <phoneticPr fontId="11" type="noConversion"/>
  </si>
  <si>
    <t>红原县</t>
    <phoneticPr fontId="11" type="noConversion"/>
  </si>
  <si>
    <t>泸定县</t>
    <phoneticPr fontId="11" type="noConversion"/>
  </si>
  <si>
    <t>丹巴县</t>
    <phoneticPr fontId="11" type="noConversion"/>
  </si>
  <si>
    <t>九龙县</t>
    <phoneticPr fontId="11" type="noConversion"/>
  </si>
  <si>
    <t>雅江县</t>
    <phoneticPr fontId="11" type="noConversion"/>
  </si>
  <si>
    <t>道孚县</t>
    <phoneticPr fontId="11" type="noConversion"/>
  </si>
  <si>
    <t>炉霍县</t>
    <phoneticPr fontId="11" type="noConversion"/>
  </si>
  <si>
    <t>甘孜县</t>
    <phoneticPr fontId="11" type="noConversion"/>
  </si>
  <si>
    <t>新龙县</t>
    <phoneticPr fontId="11" type="noConversion"/>
  </si>
  <si>
    <t>德格县</t>
    <phoneticPr fontId="11" type="noConversion"/>
  </si>
  <si>
    <t>白玉县</t>
    <phoneticPr fontId="11" type="noConversion"/>
  </si>
  <si>
    <t>石渠县</t>
    <phoneticPr fontId="11" type="noConversion"/>
  </si>
  <si>
    <t>色达县</t>
    <phoneticPr fontId="11" type="noConversion"/>
  </si>
  <si>
    <t>理塘县</t>
    <phoneticPr fontId="11" type="noConversion"/>
  </si>
  <si>
    <t>巴塘县</t>
    <phoneticPr fontId="11" type="noConversion"/>
  </si>
  <si>
    <t>乡城县</t>
    <phoneticPr fontId="11" type="noConversion"/>
  </si>
  <si>
    <t>稻城县</t>
    <phoneticPr fontId="11" type="noConversion"/>
  </si>
  <si>
    <t>得荣县</t>
    <phoneticPr fontId="11" type="noConversion"/>
  </si>
  <si>
    <t>西昌市</t>
    <phoneticPr fontId="11" type="noConversion"/>
  </si>
  <si>
    <t>木里县</t>
    <phoneticPr fontId="11" type="noConversion"/>
  </si>
  <si>
    <t>盐源县</t>
    <phoneticPr fontId="11" type="noConversion"/>
  </si>
  <si>
    <t>德昌县</t>
    <phoneticPr fontId="11" type="noConversion"/>
  </si>
  <si>
    <t>会理县</t>
    <phoneticPr fontId="11" type="noConversion"/>
  </si>
  <si>
    <t>会东县</t>
    <phoneticPr fontId="11" type="noConversion"/>
  </si>
  <si>
    <t>宁南县</t>
    <phoneticPr fontId="11" type="noConversion"/>
  </si>
  <si>
    <t>普格县</t>
    <phoneticPr fontId="11" type="noConversion"/>
  </si>
  <si>
    <t>布拖县</t>
    <phoneticPr fontId="11" type="noConversion"/>
  </si>
  <si>
    <t>金阳县</t>
    <phoneticPr fontId="11" type="noConversion"/>
  </si>
  <si>
    <t>昭觉县</t>
    <phoneticPr fontId="11" type="noConversion"/>
  </si>
  <si>
    <t>喜德县</t>
    <phoneticPr fontId="11" type="noConversion"/>
  </si>
  <si>
    <t>冕宁县</t>
    <phoneticPr fontId="11" type="noConversion"/>
  </si>
  <si>
    <t>越西县</t>
    <phoneticPr fontId="11" type="noConversion"/>
  </si>
  <si>
    <t>甘洛县</t>
    <phoneticPr fontId="11" type="noConversion"/>
  </si>
  <si>
    <t>美姑县</t>
    <phoneticPr fontId="11" type="noConversion"/>
  </si>
  <si>
    <t>雷波县</t>
    <phoneticPr fontId="11" type="noConversion"/>
  </si>
  <si>
    <t>什邡市</t>
    <phoneticPr fontId="19" type="noConversion"/>
  </si>
  <si>
    <t>绵竹市</t>
    <phoneticPr fontId="19" type="noConversion"/>
  </si>
  <si>
    <t>广汉市</t>
    <phoneticPr fontId="19" type="noConversion"/>
  </si>
  <si>
    <t>中江县</t>
    <phoneticPr fontId="19" type="noConversion"/>
  </si>
  <si>
    <t>三台县</t>
    <phoneticPr fontId="19" type="noConversion"/>
  </si>
  <si>
    <t>盐亭县</t>
    <phoneticPr fontId="19" type="noConversion"/>
  </si>
  <si>
    <t>梓潼县</t>
    <phoneticPr fontId="19" type="noConversion"/>
  </si>
  <si>
    <t>平武县</t>
    <phoneticPr fontId="19" type="noConversion"/>
  </si>
  <si>
    <t>北川县</t>
    <phoneticPr fontId="19" type="noConversion"/>
  </si>
  <si>
    <t>富顺县</t>
    <phoneticPr fontId="19" type="noConversion"/>
  </si>
  <si>
    <t>荣县</t>
    <phoneticPr fontId="19" type="noConversion"/>
  </si>
  <si>
    <t>盐边县</t>
    <phoneticPr fontId="19" type="noConversion"/>
  </si>
  <si>
    <t>米易县</t>
    <phoneticPr fontId="19" type="noConversion"/>
  </si>
  <si>
    <t>泸县</t>
    <phoneticPr fontId="19" type="noConversion"/>
  </si>
  <si>
    <t>合江县</t>
    <phoneticPr fontId="19" type="noConversion"/>
  </si>
  <si>
    <t>叙永县</t>
    <phoneticPr fontId="19" type="noConversion"/>
  </si>
  <si>
    <t>古蔺县</t>
    <phoneticPr fontId="19" type="noConversion"/>
  </si>
  <si>
    <t>苍溪县</t>
    <phoneticPr fontId="19" type="noConversion"/>
  </si>
  <si>
    <t>剑阁县</t>
    <phoneticPr fontId="19" type="noConversion"/>
  </si>
  <si>
    <t>旺苍县</t>
    <phoneticPr fontId="19" type="noConversion"/>
  </si>
  <si>
    <t>青川县</t>
    <phoneticPr fontId="19" type="noConversion"/>
  </si>
  <si>
    <t>蓬溪县</t>
    <phoneticPr fontId="19" type="noConversion"/>
  </si>
  <si>
    <t>大英县</t>
    <phoneticPr fontId="19" type="noConversion"/>
  </si>
  <si>
    <t>威远县</t>
    <phoneticPr fontId="19" type="noConversion"/>
  </si>
  <si>
    <t>资中县</t>
    <phoneticPr fontId="19" type="noConversion"/>
  </si>
  <si>
    <t>隆昌市</t>
    <phoneticPr fontId="19" type="noConversion"/>
  </si>
  <si>
    <t>峨眉山市</t>
    <phoneticPr fontId="19" type="noConversion"/>
  </si>
  <si>
    <t>夹江县</t>
    <phoneticPr fontId="19" type="noConversion"/>
  </si>
  <si>
    <t>犍为县</t>
    <phoneticPr fontId="19" type="noConversion"/>
  </si>
  <si>
    <t>井研县</t>
    <phoneticPr fontId="19" type="noConversion"/>
  </si>
  <si>
    <t>沐川县</t>
    <phoneticPr fontId="19" type="noConversion"/>
  </si>
  <si>
    <t>峨边县</t>
    <phoneticPr fontId="19" type="noConversion"/>
  </si>
  <si>
    <t>马边县</t>
    <phoneticPr fontId="19" type="noConversion"/>
  </si>
  <si>
    <t>南部县</t>
    <phoneticPr fontId="19" type="noConversion"/>
  </si>
  <si>
    <t>仪陇县</t>
    <phoneticPr fontId="19" type="noConversion"/>
  </si>
  <si>
    <t>阆中市</t>
    <phoneticPr fontId="19" type="noConversion"/>
  </si>
  <si>
    <t>西充县</t>
    <phoneticPr fontId="19" type="noConversion"/>
  </si>
  <si>
    <t>蓬安县</t>
    <phoneticPr fontId="19" type="noConversion"/>
  </si>
  <si>
    <t>营山县</t>
    <phoneticPr fontId="19" type="noConversion"/>
  </si>
  <si>
    <t>江安县</t>
    <phoneticPr fontId="19" type="noConversion"/>
  </si>
  <si>
    <t>长宁县</t>
    <phoneticPr fontId="19" type="noConversion"/>
  </si>
  <si>
    <t>高县</t>
    <phoneticPr fontId="19" type="noConversion"/>
  </si>
  <si>
    <t>兴文县</t>
    <phoneticPr fontId="19" type="noConversion"/>
  </si>
  <si>
    <t>珙县</t>
    <phoneticPr fontId="19" type="noConversion"/>
  </si>
  <si>
    <t>筠连县</t>
    <phoneticPr fontId="19" type="noConversion"/>
  </si>
  <si>
    <t>屏山县</t>
    <phoneticPr fontId="19" type="noConversion"/>
  </si>
  <si>
    <t>岳池县</t>
    <phoneticPr fontId="19" type="noConversion"/>
  </si>
  <si>
    <t>华蓥市</t>
    <phoneticPr fontId="19" type="noConversion"/>
  </si>
  <si>
    <t>邻水县</t>
    <phoneticPr fontId="19" type="noConversion"/>
  </si>
  <si>
    <t>武胜县</t>
    <phoneticPr fontId="19" type="noConversion"/>
  </si>
  <si>
    <t>大竹县</t>
    <phoneticPr fontId="19" type="noConversion"/>
  </si>
  <si>
    <t>渠县</t>
    <phoneticPr fontId="19" type="noConversion"/>
  </si>
  <si>
    <t>宣汉县</t>
    <phoneticPr fontId="19" type="noConversion"/>
  </si>
  <si>
    <t>万源市</t>
    <phoneticPr fontId="19" type="noConversion"/>
  </si>
  <si>
    <t>开江县</t>
    <phoneticPr fontId="19" type="noConversion"/>
  </si>
  <si>
    <t>平昌县</t>
    <phoneticPr fontId="19" type="noConversion"/>
  </si>
  <si>
    <t>南江县</t>
    <phoneticPr fontId="19" type="noConversion"/>
  </si>
  <si>
    <t>通江县</t>
    <phoneticPr fontId="19" type="noConversion"/>
  </si>
  <si>
    <t>芦山县</t>
    <phoneticPr fontId="19" type="noConversion"/>
  </si>
  <si>
    <t>天全县</t>
    <phoneticPr fontId="19" type="noConversion"/>
  </si>
  <si>
    <t>荥经县</t>
    <phoneticPr fontId="19" type="noConversion"/>
  </si>
  <si>
    <t>宝兴县</t>
    <phoneticPr fontId="19" type="noConversion"/>
  </si>
  <si>
    <t>汉源县</t>
    <phoneticPr fontId="19" type="noConversion"/>
  </si>
  <si>
    <t>石棉县</t>
    <phoneticPr fontId="19" type="noConversion"/>
  </si>
  <si>
    <t>仁寿县</t>
    <phoneticPr fontId="19" type="noConversion"/>
  </si>
  <si>
    <t>洪雅县</t>
    <phoneticPr fontId="19" type="noConversion"/>
  </si>
  <si>
    <t>丹棱县</t>
    <phoneticPr fontId="19" type="noConversion"/>
  </si>
  <si>
    <t>青神县</t>
    <phoneticPr fontId="19" type="noConversion"/>
  </si>
  <si>
    <t>安岳县</t>
    <phoneticPr fontId="19" type="noConversion"/>
  </si>
  <si>
    <t>乐至县</t>
    <phoneticPr fontId="19" type="noConversion"/>
  </si>
  <si>
    <t>基层医疗卫生机构实施基本药物制度</t>
    <phoneticPr fontId="11" type="noConversion"/>
  </si>
  <si>
    <t>村卫生室实施基本药物制度</t>
    <phoneticPr fontId="19" type="noConversion"/>
  </si>
  <si>
    <t>省级补助</t>
    <phoneticPr fontId="11" type="noConversion"/>
  </si>
  <si>
    <t>单位：万元</t>
    <phoneticPr fontId="11" type="noConversion"/>
  </si>
  <si>
    <t>基本药物制度</t>
    <phoneticPr fontId="11" type="noConversion"/>
  </si>
  <si>
    <t>康定市</t>
    <phoneticPr fontId="11" type="noConversion"/>
  </si>
  <si>
    <t>射洪市</t>
    <phoneticPr fontId="19" type="noConversion"/>
  </si>
  <si>
    <t>合计</t>
    <phoneticPr fontId="11" type="noConversion"/>
  </si>
  <si>
    <t>江油市</t>
    <phoneticPr fontId="19" type="noConversion"/>
  </si>
  <si>
    <t>附件1</t>
    <phoneticPr fontId="11" type="noConversion"/>
  </si>
  <si>
    <t>提前下达2021年卫生健康省级补助资金分配总表</t>
    <phoneticPr fontId="11" type="noConversion"/>
  </si>
  <si>
    <t>单位：万元</t>
    <phoneticPr fontId="11" type="noConversion"/>
  </si>
  <si>
    <t>单位</t>
    <phoneticPr fontId="11" type="noConversion"/>
  </si>
  <si>
    <t>成都市</t>
    <phoneticPr fontId="11" type="noConversion"/>
  </si>
  <si>
    <t>附件2</t>
    <phoneticPr fontId="11" type="noConversion"/>
  </si>
  <si>
    <t>附件3</t>
    <phoneticPr fontId="11" type="noConversion"/>
  </si>
  <si>
    <t>提前下达2021年卫生健康（计划生育服务）省级补助资金分配明细表</t>
    <phoneticPr fontId="11" type="noConversion"/>
  </si>
  <si>
    <t>提前下达2021年卫生健康（基本药物制度）省级补助资金分配明细表</t>
    <phoneticPr fontId="11" type="noConversion"/>
  </si>
  <si>
    <t>渠  县</t>
    <phoneticPr fontId="11" type="noConversion"/>
  </si>
  <si>
    <t>珙  县</t>
    <phoneticPr fontId="11" type="noConversion"/>
  </si>
  <si>
    <t>高  县</t>
    <phoneticPr fontId="11" type="noConversion"/>
  </si>
  <si>
    <t>泸  县</t>
    <phoneticPr fontId="11" type="noConversion"/>
  </si>
  <si>
    <t>荣  县</t>
    <phoneticPr fontId="11" type="noConversion"/>
  </si>
  <si>
    <t>荣县</t>
    <phoneticPr fontId="11" type="noConversion"/>
  </si>
  <si>
    <t>泸县</t>
    <phoneticPr fontId="11" type="noConversion"/>
  </si>
  <si>
    <t>高县</t>
    <phoneticPr fontId="11" type="noConversion"/>
  </si>
  <si>
    <t>珙县</t>
    <phoneticPr fontId="11" type="noConversion"/>
  </si>
  <si>
    <t>渠县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</si>
</sst>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_ "/>
    <numFmt numFmtId="177" formatCode="0.00_);[Red]\(0.00\)"/>
    <numFmt numFmtId="178" formatCode="0.00_ "/>
  </numFmts>
  <fonts count="27" x14ac:knownFonts="1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ajor"/>
    </font>
    <font>
      <sz val="10"/>
      <color theme="1" tint="4.9989318521683403E-2"/>
      <name val="宋体"/>
      <family val="3"/>
      <charset val="134"/>
    </font>
    <font>
      <sz val="10"/>
      <color theme="1" tint="4.9989318521683403E-2"/>
      <name val="宋体"/>
      <family val="3"/>
      <charset val="134"/>
      <scheme val="major"/>
    </font>
    <font>
      <sz val="11"/>
      <color theme="1" tint="4.9989318521683403E-2"/>
      <name val="宋体"/>
      <family val="3"/>
      <charset val="134"/>
      <scheme val="minor"/>
    </font>
    <font>
      <sz val="10"/>
      <color theme="1" tint="4.9989318521683403E-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shrinkToFit="1"/>
    </xf>
    <xf numFmtId="178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shrinkToFit="1"/>
    </xf>
    <xf numFmtId="178" fontId="0" fillId="0" borderId="0" xfId="0" applyNumberFormat="1">
      <alignment vertical="center"/>
    </xf>
    <xf numFmtId="176" fontId="0" fillId="0" borderId="0" xfId="0" applyNumberFormat="1">
      <alignment vertical="center"/>
    </xf>
    <xf numFmtId="178" fontId="8" fillId="0" borderId="2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>
      <alignment horizontal="center" vertical="center" shrinkToFit="1"/>
    </xf>
    <xf numFmtId="178" fontId="17" fillId="0" borderId="0" xfId="0" applyNumberFormat="1" applyFont="1">
      <alignment vertical="center"/>
    </xf>
    <xf numFmtId="178" fontId="15" fillId="0" borderId="2" xfId="0" applyNumberFormat="1" applyFont="1" applyFill="1" applyBorder="1" applyAlignment="1">
      <alignment horizontal="center" vertical="center" shrinkToFit="1"/>
    </xf>
    <xf numFmtId="178" fontId="14" fillId="0" borderId="2" xfId="0" applyNumberFormat="1" applyFont="1" applyFill="1" applyBorder="1" applyAlignment="1">
      <alignment horizontal="center" vertical="center" shrinkToFit="1"/>
    </xf>
    <xf numFmtId="178" fontId="17" fillId="0" borderId="2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 shrinkToFit="1"/>
    </xf>
    <xf numFmtId="178" fontId="13" fillId="0" borderId="2" xfId="0" applyNumberFormat="1" applyFont="1" applyFill="1" applyBorder="1" applyAlignment="1">
      <alignment horizontal="center" vertical="center" shrinkToFit="1"/>
    </xf>
    <xf numFmtId="178" fontId="9" fillId="0" borderId="1" xfId="0" applyNumberFormat="1" applyFont="1" applyFill="1" applyBorder="1" applyAlignment="1">
      <alignment horizontal="center" vertical="center" wrapText="1" shrinkToFit="1"/>
    </xf>
    <xf numFmtId="178" fontId="16" fillId="0" borderId="1" xfId="0" applyNumberFormat="1" applyFont="1" applyFill="1" applyBorder="1" applyAlignment="1">
      <alignment horizontal="center" vertical="center"/>
    </xf>
    <xf numFmtId="178" fontId="16" fillId="0" borderId="6" xfId="0" applyNumberFormat="1" applyFont="1" applyFill="1" applyBorder="1" applyAlignment="1">
      <alignment horizontal="center" vertical="center"/>
    </xf>
    <xf numFmtId="178" fontId="18" fillId="0" borderId="2" xfId="0" applyNumberFormat="1" applyFont="1" applyFill="1" applyBorder="1" applyAlignment="1">
      <alignment horizontal="center" vertical="center"/>
    </xf>
    <xf numFmtId="177" fontId="8" fillId="0" borderId="0" xfId="3" applyNumberFormat="1" applyFont="1" applyFill="1" applyBorder="1" applyAlignment="1">
      <alignment shrinkToFit="1"/>
    </xf>
    <xf numFmtId="0" fontId="10" fillId="0" borderId="0" xfId="0" applyFont="1" applyFill="1" applyAlignment="1"/>
    <xf numFmtId="177" fontId="9" fillId="0" borderId="2" xfId="3" applyNumberFormat="1" applyFont="1" applyFill="1" applyBorder="1" applyAlignment="1">
      <alignment horizontal="center" vertical="center" shrinkToFit="1"/>
    </xf>
    <xf numFmtId="177" fontId="9" fillId="0" borderId="2" xfId="3" applyNumberFormat="1" applyFont="1" applyFill="1" applyBorder="1" applyAlignment="1">
      <alignment horizontal="center" vertical="center" wrapText="1" shrinkToFit="1"/>
    </xf>
    <xf numFmtId="177" fontId="10" fillId="0" borderId="0" xfId="0" applyNumberFormat="1" applyFont="1" applyFill="1" applyAlignment="1"/>
    <xf numFmtId="177" fontId="8" fillId="0" borderId="0" xfId="3" applyNumberFormat="1" applyFont="1" applyFill="1" applyBorder="1" applyAlignment="1">
      <alignment horizontal="center" shrinkToFit="1"/>
    </xf>
    <xf numFmtId="178" fontId="16" fillId="0" borderId="2" xfId="0" applyNumberFormat="1" applyFont="1" applyFill="1" applyBorder="1" applyAlignment="1">
      <alignment horizontal="center" vertical="center"/>
    </xf>
    <xf numFmtId="178" fontId="20" fillId="0" borderId="0" xfId="0" applyNumberFormat="1" applyFont="1">
      <alignment vertical="center"/>
    </xf>
    <xf numFmtId="178" fontId="23" fillId="0" borderId="0" xfId="0" applyNumberFormat="1" applyFont="1" applyAlignment="1">
      <alignment horizontal="center" vertical="center"/>
    </xf>
    <xf numFmtId="0" fontId="21" fillId="0" borderId="0" xfId="0" applyFont="1" applyFill="1" applyAlignment="1"/>
    <xf numFmtId="178" fontId="16" fillId="0" borderId="2" xfId="0" applyNumberFormat="1" applyFont="1" applyBorder="1" applyAlignment="1">
      <alignment horizontal="center" vertical="center"/>
    </xf>
    <xf numFmtId="177" fontId="26" fillId="0" borderId="2" xfId="3" applyNumberFormat="1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177" fontId="19" fillId="0" borderId="2" xfId="3" applyNumberFormat="1" applyFont="1" applyFill="1" applyBorder="1" applyAlignment="1">
      <alignment horizontal="center" vertical="center" shrinkToFit="1"/>
    </xf>
    <xf numFmtId="0" fontId="19" fillId="0" borderId="2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/>
    </xf>
    <xf numFmtId="0" fontId="26" fillId="0" borderId="2" xfId="3" applyFont="1" applyFill="1" applyBorder="1" applyAlignment="1">
      <alignment horizontal="left" vertical="center" wrapText="1"/>
    </xf>
    <xf numFmtId="177" fontId="26" fillId="0" borderId="2" xfId="3" applyNumberFormat="1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/>
    </xf>
    <xf numFmtId="177" fontId="26" fillId="0" borderId="2" xfId="0" applyNumberFormat="1" applyFont="1" applyFill="1" applyBorder="1" applyAlignment="1">
      <alignment horizontal="center"/>
    </xf>
    <xf numFmtId="178" fontId="17" fillId="0" borderId="2" xfId="0" applyNumberFormat="1" applyFont="1" applyFill="1" applyBorder="1" applyAlignment="1">
      <alignment horizontal="center" vertical="center"/>
    </xf>
    <xf numFmtId="178" fontId="22" fillId="0" borderId="0" xfId="0" applyNumberFormat="1" applyFont="1" applyAlignment="1">
      <alignment horizontal="center" vertical="center"/>
    </xf>
    <xf numFmtId="178" fontId="24" fillId="0" borderId="0" xfId="0" applyNumberFormat="1" applyFont="1" applyAlignment="1">
      <alignment horizontal="center" vertical="center"/>
    </xf>
    <xf numFmtId="177" fontId="9" fillId="0" borderId="2" xfId="3" applyNumberFormat="1" applyFont="1" applyFill="1" applyBorder="1" applyAlignment="1">
      <alignment horizontal="center" vertical="center" shrinkToFit="1"/>
    </xf>
    <xf numFmtId="177" fontId="9" fillId="0" borderId="3" xfId="3" applyNumberFormat="1" applyFont="1" applyFill="1" applyBorder="1" applyAlignment="1">
      <alignment horizontal="center" vertical="center" shrinkToFit="1"/>
    </xf>
    <xf numFmtId="177" fontId="9" fillId="0" borderId="5" xfId="3" applyNumberFormat="1" applyFont="1" applyFill="1" applyBorder="1" applyAlignment="1">
      <alignment horizontal="center" vertical="center" shrinkToFit="1"/>
    </xf>
    <xf numFmtId="177" fontId="9" fillId="0" borderId="6" xfId="3" applyNumberFormat="1" applyFont="1" applyFill="1" applyBorder="1" applyAlignment="1">
      <alignment horizontal="center" vertical="center" shrinkToFit="1"/>
    </xf>
    <xf numFmtId="177" fontId="9" fillId="0" borderId="1" xfId="3" applyNumberFormat="1" applyFont="1" applyFill="1" applyBorder="1" applyAlignment="1">
      <alignment horizontal="center" vertical="center" wrapText="1" shrinkToFit="1"/>
    </xf>
    <xf numFmtId="177" fontId="9" fillId="0" borderId="4" xfId="3" applyNumberFormat="1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178" fontId="25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_Sheet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F100"/>
  <sheetViews>
    <sheetView showZero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86" sqref="A86"/>
    </sheetView>
  </sheetViews>
  <sheetFormatPr defaultColWidth="9" defaultRowHeight="13.5" x14ac:dyDescent="0.15"/>
  <cols>
    <col min="1" max="1" width="13.125" style="21" customWidth="1"/>
    <col min="2" max="2" width="13.875" style="13" customWidth="1"/>
    <col min="3" max="4" width="14.5" style="13" customWidth="1"/>
    <col min="5" max="5" width="14.875" style="13" customWidth="1"/>
    <col min="6" max="6" width="12" style="13" customWidth="1"/>
    <col min="7" max="16384" width="9" style="13"/>
  </cols>
  <sheetData>
    <row r="1" spans="1:6" ht="14.25" x14ac:dyDescent="0.15">
      <c r="A1" s="37" t="s">
        <v>308</v>
      </c>
    </row>
    <row r="2" spans="1:6" ht="39" customHeight="1" x14ac:dyDescent="0.15">
      <c r="A2" s="51" t="s">
        <v>309</v>
      </c>
      <c r="B2" s="51"/>
      <c r="C2" s="51"/>
      <c r="D2" s="51"/>
      <c r="E2" s="51"/>
      <c r="F2" s="51"/>
    </row>
    <row r="3" spans="1:6" x14ac:dyDescent="0.15">
      <c r="F3" s="36" t="s">
        <v>310</v>
      </c>
    </row>
    <row r="4" spans="1:6" s="17" customFormat="1" ht="18.75" customHeight="1" x14ac:dyDescent="0.15">
      <c r="A4" s="25" t="s">
        <v>107</v>
      </c>
      <c r="B4" s="26" t="s">
        <v>112</v>
      </c>
      <c r="C4" s="26" t="s">
        <v>108</v>
      </c>
      <c r="D4" s="27" t="s">
        <v>303</v>
      </c>
      <c r="E4" s="26" t="s">
        <v>110</v>
      </c>
      <c r="F4" s="26" t="s">
        <v>111</v>
      </c>
    </row>
    <row r="5" spans="1:6" s="17" customFormat="1" ht="18" customHeight="1" x14ac:dyDescent="0.15">
      <c r="A5" s="24" t="s">
        <v>1</v>
      </c>
      <c r="B5" s="24">
        <f>B6+B28</f>
        <v>62334</v>
      </c>
      <c r="C5" s="24">
        <f t="shared" ref="C5:F5" si="0">C6+C28</f>
        <v>8700</v>
      </c>
      <c r="D5" s="24">
        <f t="shared" si="0"/>
        <v>36735.160000000003</v>
      </c>
      <c r="E5" s="24">
        <f t="shared" si="0"/>
        <v>55171</v>
      </c>
      <c r="F5" s="24">
        <f t="shared" si="0"/>
        <v>162940.16</v>
      </c>
    </row>
    <row r="6" spans="1:6" s="17" customFormat="1" ht="12" x14ac:dyDescent="0.15">
      <c r="A6" s="18" t="s">
        <v>2</v>
      </c>
      <c r="B6" s="18">
        <f>SUM(B7:B27)</f>
        <v>29073.8</v>
      </c>
      <c r="C6" s="18">
        <f t="shared" ref="C6:F6" si="1">SUM(C7:C27)</f>
        <v>2925.31</v>
      </c>
      <c r="D6" s="18">
        <f t="shared" si="1"/>
        <v>15009.68</v>
      </c>
      <c r="E6" s="18">
        <f t="shared" si="1"/>
        <v>24851.06</v>
      </c>
      <c r="F6" s="18">
        <f t="shared" si="1"/>
        <v>71859.850000000006</v>
      </c>
    </row>
    <row r="7" spans="1:6" s="17" customFormat="1" ht="12" x14ac:dyDescent="0.15">
      <c r="A7" s="19" t="s">
        <v>3</v>
      </c>
      <c r="B7" s="20">
        <v>9999.4500000000007</v>
      </c>
      <c r="C7" s="20">
        <v>569.57000000000005</v>
      </c>
      <c r="D7" s="20">
        <f>VLOOKUP(A7,'明细表-基本药物制度'!A4:F213,6,0)</f>
        <v>3793.17</v>
      </c>
      <c r="E7" s="20">
        <f>0.33+6753.65</f>
        <v>6753.98</v>
      </c>
      <c r="F7" s="39">
        <f t="shared" ref="F7:F27" si="2">B7+C7+D7+E7</f>
        <v>21116.17</v>
      </c>
    </row>
    <row r="8" spans="1:6" s="17" customFormat="1" ht="12" x14ac:dyDescent="0.15">
      <c r="A8" s="19" t="s">
        <v>4</v>
      </c>
      <c r="B8" s="20">
        <v>1233.47</v>
      </c>
      <c r="C8" s="20">
        <v>94.83</v>
      </c>
      <c r="D8" s="20">
        <f>VLOOKUP(A8,'明细表-基本药物制度'!A5:F214,6,0)</f>
        <v>250.1</v>
      </c>
      <c r="E8" s="20">
        <v>498.37</v>
      </c>
      <c r="F8" s="39">
        <f t="shared" si="2"/>
        <v>2076.77</v>
      </c>
    </row>
    <row r="9" spans="1:6" s="17" customFormat="1" ht="12" x14ac:dyDescent="0.15">
      <c r="A9" s="19" t="s">
        <v>5</v>
      </c>
      <c r="B9" s="20">
        <v>1774.83</v>
      </c>
      <c r="C9" s="20">
        <v>166.61</v>
      </c>
      <c r="D9" s="20">
        <f>VLOOKUP(A9,'明细表-基本药物制度'!A6:F215,6,0)</f>
        <v>579.07000000000005</v>
      </c>
      <c r="E9" s="20">
        <v>1075</v>
      </c>
      <c r="F9" s="39">
        <f t="shared" si="2"/>
        <v>3595.51</v>
      </c>
    </row>
    <row r="10" spans="1:6" s="17" customFormat="1" ht="12" x14ac:dyDescent="0.15">
      <c r="A10" s="19" t="s">
        <v>6</v>
      </c>
      <c r="B10" s="20">
        <v>1214.99</v>
      </c>
      <c r="C10" s="20">
        <v>103.53</v>
      </c>
      <c r="D10" s="20">
        <f>VLOOKUP(A10,'明细表-基本药物制度'!A7:F216,6,0)</f>
        <v>524.5</v>
      </c>
      <c r="E10" s="20">
        <v>1002.18</v>
      </c>
      <c r="F10" s="39">
        <f t="shared" si="2"/>
        <v>2845.2</v>
      </c>
    </row>
    <row r="11" spans="1:6" s="17" customFormat="1" ht="12" x14ac:dyDescent="0.15">
      <c r="A11" s="19" t="s">
        <v>7</v>
      </c>
      <c r="B11" s="20">
        <v>338.39</v>
      </c>
      <c r="C11" s="20">
        <v>21.07</v>
      </c>
      <c r="D11" s="20">
        <f>VLOOKUP(A11,'明细表-基本药物制度'!A8:F217,6,0)</f>
        <v>168</v>
      </c>
      <c r="E11" s="20">
        <v>389.85</v>
      </c>
      <c r="F11" s="39">
        <f t="shared" si="2"/>
        <v>917.31</v>
      </c>
    </row>
    <row r="12" spans="1:6" s="17" customFormat="1" ht="12" x14ac:dyDescent="0.15">
      <c r="A12" s="19" t="s">
        <v>8</v>
      </c>
      <c r="B12" s="20">
        <v>1330.17</v>
      </c>
      <c r="C12" s="20">
        <v>65.36</v>
      </c>
      <c r="D12" s="20">
        <f>VLOOKUP(A12,'明细表-基本药物制度'!A9:F218,6,0)</f>
        <v>613.13</v>
      </c>
      <c r="E12" s="20">
        <v>795.93</v>
      </c>
      <c r="F12" s="39">
        <f t="shared" si="2"/>
        <v>2804.59</v>
      </c>
    </row>
    <row r="13" spans="1:6" s="17" customFormat="1" ht="12" x14ac:dyDescent="0.15">
      <c r="A13" s="19" t="s">
        <v>9</v>
      </c>
      <c r="B13" s="20">
        <v>452.98</v>
      </c>
      <c r="C13" s="20">
        <v>71.19</v>
      </c>
      <c r="D13" s="20">
        <f>VLOOKUP(A13,'明细表-基本药物制度'!A10:F219,6,0)</f>
        <v>408.45</v>
      </c>
      <c r="E13" s="20">
        <v>514.29</v>
      </c>
      <c r="F13" s="39">
        <f t="shared" si="2"/>
        <v>1446.91</v>
      </c>
    </row>
    <row r="14" spans="1:6" s="17" customFormat="1" ht="12" x14ac:dyDescent="0.15">
      <c r="A14" s="19" t="s">
        <v>10</v>
      </c>
      <c r="B14" s="20">
        <v>409.95</v>
      </c>
      <c r="C14" s="20">
        <v>104.36</v>
      </c>
      <c r="D14" s="20">
        <f>VLOOKUP(A14,'明细表-基本药物制度'!A11:F220,6,0)</f>
        <v>616.66999999999996</v>
      </c>
      <c r="E14" s="20">
        <v>674.92</v>
      </c>
      <c r="F14" s="39">
        <f t="shared" si="2"/>
        <v>1805.9</v>
      </c>
    </row>
    <row r="15" spans="1:6" s="17" customFormat="1" ht="12" x14ac:dyDescent="0.15">
      <c r="A15" s="19" t="s">
        <v>11</v>
      </c>
      <c r="B15" s="20">
        <v>557.91999999999996</v>
      </c>
      <c r="C15" s="20">
        <v>100.64</v>
      </c>
      <c r="D15" s="20">
        <f>VLOOKUP(A15,'明细表-基本药物制度'!A12:F221,6,0)</f>
        <v>615.98</v>
      </c>
      <c r="E15" s="20">
        <v>811.73</v>
      </c>
      <c r="F15" s="39">
        <f t="shared" si="2"/>
        <v>2086.27</v>
      </c>
    </row>
    <row r="16" spans="1:6" s="17" customFormat="1" ht="12" x14ac:dyDescent="0.15">
      <c r="A16" s="19" t="s">
        <v>12</v>
      </c>
      <c r="B16" s="20">
        <v>1460.59</v>
      </c>
      <c r="C16" s="20">
        <v>97.74</v>
      </c>
      <c r="D16" s="20">
        <f>VLOOKUP(A16,'明细表-基本药物制度'!A13:F222,6,0)</f>
        <v>441.77</v>
      </c>
      <c r="E16" s="20">
        <v>631.58000000000004</v>
      </c>
      <c r="F16" s="39">
        <f t="shared" si="2"/>
        <v>2631.68</v>
      </c>
    </row>
    <row r="17" spans="1:6" s="17" customFormat="1" ht="12" x14ac:dyDescent="0.15">
      <c r="A17" s="19" t="s">
        <v>13</v>
      </c>
      <c r="B17" s="20">
        <v>866.18</v>
      </c>
      <c r="C17" s="20">
        <v>104.22</v>
      </c>
      <c r="D17" s="20">
        <f>VLOOKUP(A17,'明细表-基本药物制度'!A14:F223,6,0)</f>
        <v>857.91</v>
      </c>
      <c r="E17" s="20">
        <v>1206.4000000000001</v>
      </c>
      <c r="F17" s="39">
        <f t="shared" si="2"/>
        <v>3034.71</v>
      </c>
    </row>
    <row r="18" spans="1:6" s="17" customFormat="1" ht="12" x14ac:dyDescent="0.15">
      <c r="A18" s="19" t="s">
        <v>14</v>
      </c>
      <c r="B18" s="20">
        <v>1111.29</v>
      </c>
      <c r="C18" s="20">
        <v>243.6</v>
      </c>
      <c r="D18" s="20">
        <f>VLOOKUP(A18,'明细表-基本药物制度'!A15:F224,6,0)</f>
        <v>980.96</v>
      </c>
      <c r="E18" s="20">
        <v>1350.76</v>
      </c>
      <c r="F18" s="39">
        <f t="shared" si="2"/>
        <v>3686.61</v>
      </c>
    </row>
    <row r="19" spans="1:6" s="17" customFormat="1" ht="12" x14ac:dyDescent="0.15">
      <c r="A19" s="19" t="s">
        <v>15</v>
      </c>
      <c r="B19" s="20">
        <v>497.92</v>
      </c>
      <c r="C19" s="20">
        <v>68.88</v>
      </c>
      <c r="D19" s="20">
        <f>VLOOKUP(A19,'明细表-基本药物制度'!A16:F225,6,0)</f>
        <v>498.52</v>
      </c>
      <c r="E19" s="20">
        <v>518.09</v>
      </c>
      <c r="F19" s="39">
        <f t="shared" si="2"/>
        <v>1583.41</v>
      </c>
    </row>
    <row r="20" spans="1:6" s="17" customFormat="1" ht="12" x14ac:dyDescent="0.15">
      <c r="A20" s="19" t="s">
        <v>16</v>
      </c>
      <c r="B20" s="20">
        <v>1197.57</v>
      </c>
      <c r="C20" s="20">
        <v>128.41999999999999</v>
      </c>
      <c r="D20" s="20">
        <f>VLOOKUP(A20,'明细表-基本药物制度'!A17:F226,6,0)</f>
        <v>687.26</v>
      </c>
      <c r="E20" s="20">
        <v>1073.18</v>
      </c>
      <c r="F20" s="39">
        <f t="shared" si="2"/>
        <v>3086.43</v>
      </c>
    </row>
    <row r="21" spans="1:6" s="17" customFormat="1" ht="12" x14ac:dyDescent="0.15">
      <c r="A21" s="19" t="s">
        <v>17</v>
      </c>
      <c r="B21" s="20">
        <v>564.12</v>
      </c>
      <c r="C21" s="20">
        <v>90.71</v>
      </c>
      <c r="D21" s="50">
        <f>VLOOKUP(A21,'明细表-基本药物制度'!A18:F227,6,0)</f>
        <v>606.61</v>
      </c>
      <c r="E21" s="20">
        <v>834.17</v>
      </c>
      <c r="F21" s="39">
        <f t="shared" si="2"/>
        <v>2095.61</v>
      </c>
    </row>
    <row r="22" spans="1:6" s="17" customFormat="1" ht="12" x14ac:dyDescent="0.15">
      <c r="A22" s="19" t="s">
        <v>18</v>
      </c>
      <c r="B22" s="20">
        <v>521.6</v>
      </c>
      <c r="C22" s="20">
        <v>49.45</v>
      </c>
      <c r="D22" s="20">
        <f>VLOOKUP(A22,'明细表-基本药物制度'!A19:F228,6,0)</f>
        <v>256.47000000000003</v>
      </c>
      <c r="E22" s="20">
        <v>383.09</v>
      </c>
      <c r="F22" s="39">
        <f t="shared" si="2"/>
        <v>1210.6099999999999</v>
      </c>
    </row>
    <row r="23" spans="1:6" s="17" customFormat="1" ht="12" x14ac:dyDescent="0.15">
      <c r="A23" s="19" t="s">
        <v>19</v>
      </c>
      <c r="B23" s="20">
        <v>1588.93</v>
      </c>
      <c r="C23" s="20">
        <v>115.66</v>
      </c>
      <c r="D23" s="20">
        <f>VLOOKUP(A23,'明细表-基本药物制度'!A20:F229,6,0)</f>
        <v>414.2</v>
      </c>
      <c r="E23" s="20">
        <v>774.79</v>
      </c>
      <c r="F23" s="39">
        <f t="shared" si="2"/>
        <v>2893.58</v>
      </c>
    </row>
    <row r="24" spans="1:6" s="17" customFormat="1" ht="12" x14ac:dyDescent="0.15">
      <c r="A24" s="19" t="s">
        <v>20</v>
      </c>
      <c r="B24" s="20">
        <v>356.38</v>
      </c>
      <c r="C24" s="20">
        <v>70.66</v>
      </c>
      <c r="D24" s="20">
        <f>VLOOKUP(A24,'明细表-基本药物制度'!A21:F230,6,0)</f>
        <v>515.92999999999995</v>
      </c>
      <c r="E24" s="20">
        <v>508.37</v>
      </c>
      <c r="F24" s="39">
        <f t="shared" si="2"/>
        <v>1451.34</v>
      </c>
    </row>
    <row r="25" spans="1:6" s="17" customFormat="1" ht="12" x14ac:dyDescent="0.15">
      <c r="A25" s="19" t="s">
        <v>21</v>
      </c>
      <c r="B25" s="20">
        <v>761.59</v>
      </c>
      <c r="C25" s="20">
        <v>90.65</v>
      </c>
      <c r="D25" s="20">
        <f>VLOOKUP(A25,'明细表-基本药物制度'!A22:F231,6,0)</f>
        <v>190.84</v>
      </c>
      <c r="E25" s="20">
        <v>681.41</v>
      </c>
      <c r="F25" s="39">
        <f t="shared" si="2"/>
        <v>1724.49</v>
      </c>
    </row>
    <row r="26" spans="1:6" s="17" customFormat="1" ht="12" x14ac:dyDescent="0.15">
      <c r="A26" s="19" t="s">
        <v>22</v>
      </c>
      <c r="B26" s="20">
        <v>777.54</v>
      </c>
      <c r="C26" s="20">
        <v>112.2</v>
      </c>
      <c r="D26" s="20">
        <f>VLOOKUP(A26,'明细表-基本药物制度'!A23:F232,6,0)</f>
        <v>239.8</v>
      </c>
      <c r="E26" s="20">
        <v>814.91</v>
      </c>
      <c r="F26" s="39">
        <f t="shared" si="2"/>
        <v>1944.45</v>
      </c>
    </row>
    <row r="27" spans="1:6" s="17" customFormat="1" ht="12" x14ac:dyDescent="0.15">
      <c r="A27" s="19" t="s">
        <v>23</v>
      </c>
      <c r="B27" s="20">
        <v>2057.94</v>
      </c>
      <c r="C27" s="20">
        <v>455.96</v>
      </c>
      <c r="D27" s="20">
        <f>VLOOKUP(A27,'明细表-基本药物制度'!A24:F233,6,0)</f>
        <v>1750.34</v>
      </c>
      <c r="E27" s="20">
        <v>3558.06</v>
      </c>
      <c r="F27" s="39">
        <f t="shared" si="2"/>
        <v>7822.3</v>
      </c>
    </row>
    <row r="28" spans="1:6" s="17" customFormat="1" ht="12" x14ac:dyDescent="0.15">
      <c r="A28" s="18" t="s">
        <v>24</v>
      </c>
      <c r="B28" s="39">
        <f>SUM(B29:B100)</f>
        <v>33260.199999999997</v>
      </c>
      <c r="C28" s="18">
        <f t="shared" ref="C28:F28" si="3">SUM(C29:C100)</f>
        <v>5774.69</v>
      </c>
      <c r="D28" s="18">
        <f t="shared" si="3"/>
        <v>21725.48</v>
      </c>
      <c r="E28" s="18">
        <f t="shared" si="3"/>
        <v>30319.94</v>
      </c>
      <c r="F28" s="18">
        <f t="shared" si="3"/>
        <v>91080.31</v>
      </c>
    </row>
    <row r="29" spans="1:6" s="17" customFormat="1" ht="12" x14ac:dyDescent="0.15">
      <c r="A29" s="19" t="s">
        <v>25</v>
      </c>
      <c r="B29" s="20">
        <v>1205.8</v>
      </c>
      <c r="C29" s="20">
        <v>66.38</v>
      </c>
      <c r="D29" s="20">
        <f>VLOOKUP(A29,'明细表-基本药物制度'!A26:F235,6,0)</f>
        <v>194.8</v>
      </c>
      <c r="E29" s="20">
        <v>282.91000000000003</v>
      </c>
      <c r="F29" s="39">
        <f t="shared" ref="F29:F60" si="4">B29+C29+D29+E29</f>
        <v>1749.89</v>
      </c>
    </row>
    <row r="30" spans="1:6" s="17" customFormat="1" ht="12" x14ac:dyDescent="0.15">
      <c r="A30" s="16" t="s">
        <v>26</v>
      </c>
      <c r="B30" s="20">
        <v>1671.81</v>
      </c>
      <c r="C30" s="20">
        <v>73.709999999999994</v>
      </c>
      <c r="D30" s="20">
        <f>VLOOKUP(A30,'明细表-基本药物制度'!A27:F236,6,0)</f>
        <v>159.77000000000001</v>
      </c>
      <c r="E30" s="20">
        <v>313.39999999999998</v>
      </c>
      <c r="F30" s="39">
        <f t="shared" si="4"/>
        <v>2218.69</v>
      </c>
    </row>
    <row r="31" spans="1:6" s="17" customFormat="1" ht="12" x14ac:dyDescent="0.15">
      <c r="A31" s="16" t="s">
        <v>27</v>
      </c>
      <c r="B31" s="20">
        <v>1458.88</v>
      </c>
      <c r="C31" s="20">
        <v>94.79</v>
      </c>
      <c r="D31" s="20">
        <f>VLOOKUP(A31,'明细表-基本药物制度'!A28:F237,6,0)</f>
        <v>225</v>
      </c>
      <c r="E31" s="20">
        <v>440.49</v>
      </c>
      <c r="F31" s="39">
        <f t="shared" si="4"/>
        <v>2219.16</v>
      </c>
    </row>
    <row r="32" spans="1:6" s="17" customFormat="1" ht="12" x14ac:dyDescent="0.15">
      <c r="A32" s="16" t="s">
        <v>28</v>
      </c>
      <c r="B32" s="20">
        <v>1055.47</v>
      </c>
      <c r="C32" s="20">
        <v>175.94</v>
      </c>
      <c r="D32" s="20">
        <f>VLOOKUP(A32,'明细表-基本药物制度'!A29:F238,6,0)</f>
        <v>568.38</v>
      </c>
      <c r="E32" s="20">
        <v>874.31</v>
      </c>
      <c r="F32" s="39">
        <f t="shared" si="4"/>
        <v>2674.1</v>
      </c>
    </row>
    <row r="33" spans="1:6" s="17" customFormat="1" ht="12" x14ac:dyDescent="0.15">
      <c r="A33" s="16" t="s">
        <v>29</v>
      </c>
      <c r="B33" s="20">
        <v>1400.03</v>
      </c>
      <c r="C33" s="20">
        <v>125.62</v>
      </c>
      <c r="D33" s="20">
        <f>VLOOKUP(A33,'明细表-基本药物制度'!A30:F239,6,0)</f>
        <v>365.81</v>
      </c>
      <c r="E33" s="20">
        <v>730.96</v>
      </c>
      <c r="F33" s="39">
        <f t="shared" si="4"/>
        <v>2622.42</v>
      </c>
    </row>
    <row r="34" spans="1:6" s="17" customFormat="1" ht="12" x14ac:dyDescent="0.15">
      <c r="A34" s="16" t="s">
        <v>30</v>
      </c>
      <c r="B34" s="20">
        <v>744.55</v>
      </c>
      <c r="C34" s="20">
        <v>166.99</v>
      </c>
      <c r="D34" s="20">
        <f>VLOOKUP(A34,'明细表-基本药物制度'!A31:F240,6,0)</f>
        <v>629.76</v>
      </c>
      <c r="E34" s="20">
        <v>861.74</v>
      </c>
      <c r="F34" s="39">
        <f t="shared" si="4"/>
        <v>2403.04</v>
      </c>
    </row>
    <row r="35" spans="1:6" s="17" customFormat="1" ht="12" x14ac:dyDescent="0.15">
      <c r="A35" s="16" t="s">
        <v>31</v>
      </c>
      <c r="B35" s="20">
        <v>723.84</v>
      </c>
      <c r="C35" s="20">
        <v>68.94</v>
      </c>
      <c r="D35" s="20">
        <f>VLOOKUP(A35,'明细表-基本药物制度'!A32:F241,6,0)</f>
        <v>305.7</v>
      </c>
      <c r="E35" s="20">
        <v>375.93</v>
      </c>
      <c r="F35" s="39">
        <f t="shared" si="4"/>
        <v>1474.41</v>
      </c>
    </row>
    <row r="36" spans="1:6" s="17" customFormat="1" ht="12" x14ac:dyDescent="0.15">
      <c r="A36" s="16" t="s">
        <v>32</v>
      </c>
      <c r="B36" s="20">
        <v>538.26</v>
      </c>
      <c r="C36" s="20">
        <v>49.52</v>
      </c>
      <c r="D36" s="20">
        <f>VLOOKUP(A36,'明细表-基本药物制度'!A33:F242,6,0)</f>
        <v>197.33</v>
      </c>
      <c r="E36" s="20">
        <v>221.92</v>
      </c>
      <c r="F36" s="39">
        <f t="shared" si="4"/>
        <v>1007.03</v>
      </c>
    </row>
    <row r="37" spans="1:6" s="17" customFormat="1" ht="12" x14ac:dyDescent="0.15">
      <c r="A37" s="16" t="s">
        <v>33</v>
      </c>
      <c r="B37" s="20">
        <v>96.71</v>
      </c>
      <c r="C37" s="20">
        <v>13.68</v>
      </c>
      <c r="D37" s="20">
        <f>VLOOKUP(A37,'明细表-基本药物制度'!A34:F243,6,0)</f>
        <v>124.3</v>
      </c>
      <c r="E37" s="20">
        <v>133.80000000000001</v>
      </c>
      <c r="F37" s="39">
        <f t="shared" si="4"/>
        <v>368.49</v>
      </c>
    </row>
    <row r="38" spans="1:6" s="17" customFormat="1" ht="12" x14ac:dyDescent="0.15">
      <c r="A38" s="16" t="s">
        <v>34</v>
      </c>
      <c r="B38" s="20">
        <v>282.2</v>
      </c>
      <c r="C38" s="20">
        <v>16.09</v>
      </c>
      <c r="D38" s="20">
        <f>VLOOKUP(A38,'明细表-基本药物制度'!A35:F244,6,0)</f>
        <v>177.87</v>
      </c>
      <c r="E38" s="20">
        <v>185.49</v>
      </c>
      <c r="F38" s="39">
        <f t="shared" si="4"/>
        <v>661.65</v>
      </c>
    </row>
    <row r="39" spans="1:6" s="17" customFormat="1" ht="12" x14ac:dyDescent="0.15">
      <c r="A39" s="16" t="s">
        <v>35</v>
      </c>
      <c r="B39" s="20">
        <v>585</v>
      </c>
      <c r="C39" s="20">
        <v>132.41</v>
      </c>
      <c r="D39" s="20">
        <f>VLOOKUP(A39,'明细表-基本药物制度'!A36:F245,6,0)</f>
        <v>413.53</v>
      </c>
      <c r="E39" s="20">
        <v>658.72</v>
      </c>
      <c r="F39" s="39">
        <f t="shared" si="4"/>
        <v>1789.66</v>
      </c>
    </row>
    <row r="40" spans="1:6" s="17" customFormat="1" ht="12" x14ac:dyDescent="0.15">
      <c r="A40" s="15" t="s">
        <v>322</v>
      </c>
      <c r="B40" s="20">
        <v>912.75</v>
      </c>
      <c r="C40" s="20">
        <v>94.51</v>
      </c>
      <c r="D40" s="20">
        <f>VLOOKUP(A40,'明细表-基本药物制度'!A37:F246,6,0)</f>
        <v>306.89</v>
      </c>
      <c r="E40" s="20">
        <v>461.7</v>
      </c>
      <c r="F40" s="39">
        <f t="shared" si="4"/>
        <v>1775.85</v>
      </c>
    </row>
    <row r="41" spans="1:6" s="17" customFormat="1" ht="12" x14ac:dyDescent="0.15">
      <c r="A41" s="16" t="s">
        <v>36</v>
      </c>
      <c r="B41" s="20">
        <v>150.57</v>
      </c>
      <c r="C41" s="20">
        <v>34.020000000000003</v>
      </c>
      <c r="D41" s="20">
        <f>VLOOKUP(A41,'明细表-基本药物制度'!A38:F247,6,0)</f>
        <v>126.84</v>
      </c>
      <c r="E41" s="20">
        <v>161.82</v>
      </c>
      <c r="F41" s="39">
        <f t="shared" si="4"/>
        <v>473.25</v>
      </c>
    </row>
    <row r="42" spans="1:6" s="17" customFormat="1" ht="12" x14ac:dyDescent="0.15">
      <c r="A42" s="16" t="s">
        <v>37</v>
      </c>
      <c r="B42" s="20">
        <v>180</v>
      </c>
      <c r="C42" s="20">
        <v>17.29</v>
      </c>
      <c r="D42" s="20">
        <f>VLOOKUP(A42,'明细表-基本药物制度'!A39:F248,6,0)</f>
        <v>115.86</v>
      </c>
      <c r="E42" s="20">
        <v>157.69999999999999</v>
      </c>
      <c r="F42" s="39">
        <f t="shared" si="4"/>
        <v>470.85</v>
      </c>
    </row>
    <row r="43" spans="1:6" s="17" customFormat="1" ht="12" x14ac:dyDescent="0.15">
      <c r="A43" s="15" t="s">
        <v>323</v>
      </c>
      <c r="B43" s="20">
        <v>1535.39</v>
      </c>
      <c r="C43" s="20">
        <v>134.38999999999999</v>
      </c>
      <c r="D43" s="20">
        <f>VLOOKUP(A43,'明细表-基本药物制度'!A40:F249,6,0)</f>
        <v>602.92999999999995</v>
      </c>
      <c r="E43" s="20">
        <v>685.92</v>
      </c>
      <c r="F43" s="39">
        <f t="shared" si="4"/>
        <v>2958.63</v>
      </c>
    </row>
    <row r="44" spans="1:6" s="17" customFormat="1" ht="12" x14ac:dyDescent="0.15">
      <c r="A44" s="16" t="s">
        <v>38</v>
      </c>
      <c r="B44" s="20">
        <v>1342.91</v>
      </c>
      <c r="C44" s="20">
        <v>113.51</v>
      </c>
      <c r="D44" s="20">
        <f>VLOOKUP(A44,'明细表-基本药物制度'!A41:F250,6,0)</f>
        <v>413.66</v>
      </c>
      <c r="E44" s="20">
        <v>582.91</v>
      </c>
      <c r="F44" s="39">
        <f t="shared" si="4"/>
        <v>2452.9899999999998</v>
      </c>
    </row>
    <row r="45" spans="1:6" s="17" customFormat="1" ht="12" x14ac:dyDescent="0.15">
      <c r="A45" s="16" t="s">
        <v>39</v>
      </c>
      <c r="B45" s="20">
        <v>368.68</v>
      </c>
      <c r="C45" s="20">
        <v>93.49</v>
      </c>
      <c r="D45" s="20">
        <f>VLOOKUP(A45,'明细表-基本药物制度'!A42:F251,6,0)</f>
        <v>300.55</v>
      </c>
      <c r="E45" s="20">
        <v>448.89</v>
      </c>
      <c r="F45" s="39">
        <f t="shared" si="4"/>
        <v>1211.6099999999999</v>
      </c>
    </row>
    <row r="46" spans="1:6" s="17" customFormat="1" ht="12" x14ac:dyDescent="0.15">
      <c r="A46" s="16" t="s">
        <v>40</v>
      </c>
      <c r="B46" s="20">
        <v>139.47</v>
      </c>
      <c r="C46" s="20">
        <v>114.1</v>
      </c>
      <c r="D46" s="20">
        <f>VLOOKUP(A46,'明细表-基本药物制度'!A43:F252,6,0)</f>
        <v>369.68</v>
      </c>
      <c r="E46" s="20">
        <v>480.8</v>
      </c>
      <c r="F46" s="39">
        <f t="shared" si="4"/>
        <v>1104.05</v>
      </c>
    </row>
    <row r="47" spans="1:6" s="17" customFormat="1" ht="12" x14ac:dyDescent="0.15">
      <c r="A47" s="16" t="s">
        <v>41</v>
      </c>
      <c r="B47" s="20">
        <v>1056.22</v>
      </c>
      <c r="C47" s="20">
        <v>92.03</v>
      </c>
      <c r="D47" s="20">
        <f>VLOOKUP(A47,'明细表-基本药物制度'!A44:F253,6,0)</f>
        <v>439.53</v>
      </c>
      <c r="E47" s="20">
        <v>512.79</v>
      </c>
      <c r="F47" s="39">
        <f t="shared" si="4"/>
        <v>2100.5700000000002</v>
      </c>
    </row>
    <row r="48" spans="1:6" s="17" customFormat="1" ht="12" x14ac:dyDescent="0.15">
      <c r="A48" s="16" t="s">
        <v>42</v>
      </c>
      <c r="B48" s="20">
        <v>302.06</v>
      </c>
      <c r="C48" s="20">
        <v>74.94</v>
      </c>
      <c r="D48" s="20">
        <f>VLOOKUP(A48,'明细表-基本药物制度'!A45:F254,6,0)</f>
        <v>341.79</v>
      </c>
      <c r="E48" s="20">
        <v>407.19</v>
      </c>
      <c r="F48" s="39">
        <f t="shared" si="4"/>
        <v>1125.98</v>
      </c>
    </row>
    <row r="49" spans="1:6" s="17" customFormat="1" ht="12" x14ac:dyDescent="0.15">
      <c r="A49" s="16" t="s">
        <v>43</v>
      </c>
      <c r="B49" s="20">
        <v>396.72</v>
      </c>
      <c r="C49" s="20">
        <v>62.48</v>
      </c>
      <c r="D49" s="20">
        <f>VLOOKUP(A49,'明细表-基本药物制度'!A46:F255,6,0)</f>
        <v>242.4</v>
      </c>
      <c r="E49" s="20">
        <v>342.13</v>
      </c>
      <c r="F49" s="39">
        <f t="shared" si="4"/>
        <v>1043.73</v>
      </c>
    </row>
    <row r="50" spans="1:6" s="17" customFormat="1" ht="12" x14ac:dyDescent="0.15">
      <c r="A50" s="16" t="s">
        <v>44</v>
      </c>
      <c r="B50" s="20">
        <v>103.35</v>
      </c>
      <c r="C50" s="20">
        <v>16.43</v>
      </c>
      <c r="D50" s="20">
        <f>VLOOKUP(A50,'明细表-基本药物制度'!A47:F256,6,0)</f>
        <v>147.06</v>
      </c>
      <c r="E50" s="20">
        <v>118.47</v>
      </c>
      <c r="F50" s="39">
        <f t="shared" si="4"/>
        <v>385.31</v>
      </c>
    </row>
    <row r="51" spans="1:6" s="17" customFormat="1" ht="12" x14ac:dyDescent="0.15">
      <c r="A51" s="15" t="s">
        <v>109</v>
      </c>
      <c r="B51" s="20">
        <v>454.39</v>
      </c>
      <c r="C51" s="20">
        <v>148.09</v>
      </c>
      <c r="D51" s="20">
        <f>VLOOKUP(A51,'明细表-基本药物制度'!A48:F257,6,0)</f>
        <v>546.03</v>
      </c>
      <c r="E51" s="20">
        <v>708.71</v>
      </c>
      <c r="F51" s="39">
        <f t="shared" si="4"/>
        <v>1857.22</v>
      </c>
    </row>
    <row r="52" spans="1:6" s="17" customFormat="1" ht="12" x14ac:dyDescent="0.15">
      <c r="A52" s="16" t="s">
        <v>45</v>
      </c>
      <c r="B52" s="20">
        <v>175.96</v>
      </c>
      <c r="C52" s="20">
        <v>88.85</v>
      </c>
      <c r="D52" s="20">
        <f>VLOOKUP(A52,'明细表-基本药物制度'!A49:F258,6,0)</f>
        <v>325.43</v>
      </c>
      <c r="E52" s="20">
        <v>433.51</v>
      </c>
      <c r="F52" s="39">
        <f t="shared" si="4"/>
        <v>1023.75</v>
      </c>
    </row>
    <row r="53" spans="1:6" s="17" customFormat="1" ht="12" x14ac:dyDescent="0.15">
      <c r="A53" s="16" t="s">
        <v>46</v>
      </c>
      <c r="B53" s="20">
        <v>130.85</v>
      </c>
      <c r="C53" s="20">
        <v>76.97</v>
      </c>
      <c r="D53" s="20">
        <f>VLOOKUP(A53,'明细表-基本药物制度'!A50:F259,6,0)</f>
        <v>288.48</v>
      </c>
      <c r="E53" s="20">
        <v>375.14</v>
      </c>
      <c r="F53" s="39">
        <f t="shared" si="4"/>
        <v>871.44</v>
      </c>
    </row>
    <row r="54" spans="1:6" s="17" customFormat="1" ht="12" x14ac:dyDescent="0.15">
      <c r="A54" s="16" t="s">
        <v>47</v>
      </c>
      <c r="B54" s="20">
        <v>524.94000000000005</v>
      </c>
      <c r="C54" s="20">
        <v>98.85</v>
      </c>
      <c r="D54" s="20">
        <f>VLOOKUP(A54,'明细表-基本药物制度'!A51:F260,6,0)</f>
        <v>266.29000000000002</v>
      </c>
      <c r="E54" s="20">
        <v>469.72</v>
      </c>
      <c r="F54" s="39">
        <f t="shared" si="4"/>
        <v>1359.8</v>
      </c>
    </row>
    <row r="55" spans="1:6" s="17" customFormat="1" ht="12" x14ac:dyDescent="0.15">
      <c r="A55" s="16" t="s">
        <v>48</v>
      </c>
      <c r="B55" s="20">
        <v>453.72</v>
      </c>
      <c r="C55" s="20">
        <v>191.89</v>
      </c>
      <c r="D55" s="20">
        <f>VLOOKUP(A55,'明细表-基本药物制度'!A52:F261,6,0)</f>
        <v>605.21</v>
      </c>
      <c r="E55" s="20">
        <v>984.99</v>
      </c>
      <c r="F55" s="39">
        <f t="shared" si="4"/>
        <v>2235.81</v>
      </c>
    </row>
    <row r="56" spans="1:6" s="17" customFormat="1" ht="12" x14ac:dyDescent="0.15">
      <c r="A56" s="16" t="s">
        <v>49</v>
      </c>
      <c r="B56" s="20">
        <v>423.11</v>
      </c>
      <c r="C56" s="20">
        <v>102.69</v>
      </c>
      <c r="D56" s="20">
        <f>VLOOKUP(A56,'明细表-基本药物制度'!A53:F262,6,0)</f>
        <v>299.75</v>
      </c>
      <c r="E56" s="20">
        <v>520.89</v>
      </c>
      <c r="F56" s="39">
        <f t="shared" si="4"/>
        <v>1346.44</v>
      </c>
    </row>
    <row r="57" spans="1:6" s="17" customFormat="1" ht="12" x14ac:dyDescent="0.15">
      <c r="A57" s="16" t="s">
        <v>50</v>
      </c>
      <c r="B57" s="20">
        <v>570.58000000000004</v>
      </c>
      <c r="C57" s="20">
        <v>70.569999999999993</v>
      </c>
      <c r="D57" s="20">
        <f>VLOOKUP(A57,'明细表-基本药物制度'!A54:F263,6,0)</f>
        <v>166.53</v>
      </c>
      <c r="E57" s="20">
        <v>308.62</v>
      </c>
      <c r="F57" s="39">
        <f t="shared" si="4"/>
        <v>1116.3</v>
      </c>
    </row>
    <row r="58" spans="1:6" s="17" customFormat="1" ht="12" x14ac:dyDescent="0.15">
      <c r="A58" s="16" t="s">
        <v>51</v>
      </c>
      <c r="B58" s="20">
        <v>582.99</v>
      </c>
      <c r="C58" s="20">
        <v>53.77</v>
      </c>
      <c r="D58" s="20">
        <f>VLOOKUP(A58,'明细表-基本药物制度'!A55:F264,6,0)</f>
        <v>164.49</v>
      </c>
      <c r="E58" s="20">
        <v>268.7</v>
      </c>
      <c r="F58" s="39">
        <f t="shared" si="4"/>
        <v>1069.95</v>
      </c>
    </row>
    <row r="59" spans="1:6" s="17" customFormat="1" ht="12" x14ac:dyDescent="0.15">
      <c r="A59" s="16" t="s">
        <v>52</v>
      </c>
      <c r="B59" s="20">
        <v>510.88</v>
      </c>
      <c r="C59" s="20">
        <v>69.930000000000007</v>
      </c>
      <c r="D59" s="20">
        <f>VLOOKUP(A59,'明细表-基本药物制度'!A56:F265,6,0)</f>
        <v>288.29000000000002</v>
      </c>
      <c r="E59" s="20">
        <v>369.32</v>
      </c>
      <c r="F59" s="39">
        <f t="shared" si="4"/>
        <v>1238.42</v>
      </c>
    </row>
    <row r="60" spans="1:6" s="17" customFormat="1" ht="12" x14ac:dyDescent="0.15">
      <c r="A60" s="16" t="s">
        <v>53</v>
      </c>
      <c r="B60" s="20">
        <v>517.15</v>
      </c>
      <c r="C60" s="20">
        <v>45.89</v>
      </c>
      <c r="D60" s="20">
        <f>VLOOKUP(A60,'明细表-基本药物制度'!A57:F266,6,0)</f>
        <v>204.73</v>
      </c>
      <c r="E60" s="20">
        <v>262.93</v>
      </c>
      <c r="F60" s="39">
        <f t="shared" si="4"/>
        <v>1030.7</v>
      </c>
    </row>
    <row r="61" spans="1:6" s="17" customFormat="1" ht="12" x14ac:dyDescent="0.15">
      <c r="A61" s="16" t="s">
        <v>54</v>
      </c>
      <c r="B61" s="20">
        <v>133.47999999999999</v>
      </c>
      <c r="C61" s="20">
        <v>17.09</v>
      </c>
      <c r="D61" s="20">
        <f>VLOOKUP(A61,'明细表-基本药物制度'!A58:F267,6,0)</f>
        <v>111.83</v>
      </c>
      <c r="E61" s="20">
        <v>114.95</v>
      </c>
      <c r="F61" s="39">
        <f t="shared" ref="F61:F91" si="5">B61+C61+D61+E61</f>
        <v>377.35</v>
      </c>
    </row>
    <row r="62" spans="1:6" s="17" customFormat="1" ht="12" x14ac:dyDescent="0.15">
      <c r="A62" s="16" t="s">
        <v>55</v>
      </c>
      <c r="B62" s="20">
        <v>30.71</v>
      </c>
      <c r="C62" s="20">
        <v>11.15</v>
      </c>
      <c r="D62" s="20">
        <f>VLOOKUP(A62,'明细表-基本药物制度'!A59:F268,6,0)</f>
        <v>76.400000000000006</v>
      </c>
      <c r="E62" s="20">
        <v>106.16</v>
      </c>
      <c r="F62" s="39">
        <f t="shared" si="5"/>
        <v>224.42</v>
      </c>
    </row>
    <row r="63" spans="1:6" s="17" customFormat="1" ht="12" x14ac:dyDescent="0.15">
      <c r="A63" s="16" t="s">
        <v>56</v>
      </c>
      <c r="B63" s="20">
        <v>24.08</v>
      </c>
      <c r="C63" s="20">
        <v>14.21</v>
      </c>
      <c r="D63" s="20">
        <f>VLOOKUP(A63,'明细表-基本药物制度'!A60:F269,6,0)</f>
        <v>95.67</v>
      </c>
      <c r="E63" s="20">
        <v>163.47</v>
      </c>
      <c r="F63" s="39">
        <f t="shared" si="5"/>
        <v>297.43</v>
      </c>
    </row>
    <row r="64" spans="1:6" s="17" customFormat="1" ht="12" x14ac:dyDescent="0.15">
      <c r="A64" s="16" t="s">
        <v>57</v>
      </c>
      <c r="B64" s="20">
        <v>524.19000000000005</v>
      </c>
      <c r="C64" s="20">
        <v>147.93</v>
      </c>
      <c r="D64" s="20">
        <f>VLOOKUP(A64,'明细表-基本药物制度'!A61:F270,6,0)</f>
        <v>647.94000000000005</v>
      </c>
      <c r="E64" s="20">
        <v>788.46</v>
      </c>
      <c r="F64" s="39">
        <f t="shared" si="5"/>
        <v>2108.52</v>
      </c>
    </row>
    <row r="65" spans="1:6" s="17" customFormat="1" ht="12" x14ac:dyDescent="0.15">
      <c r="A65" s="16" t="s">
        <v>58</v>
      </c>
      <c r="B65" s="20">
        <v>234.22</v>
      </c>
      <c r="C65" s="20">
        <v>147.19999999999999</v>
      </c>
      <c r="D65" s="20">
        <f>VLOOKUP(A65,'明细表-基本药物制度'!A62:F271,6,0)</f>
        <v>592.33000000000004</v>
      </c>
      <c r="E65" s="20">
        <v>801.14</v>
      </c>
      <c r="F65" s="39">
        <f t="shared" si="5"/>
        <v>1774.89</v>
      </c>
    </row>
    <row r="66" spans="1:6" s="17" customFormat="1" ht="12" x14ac:dyDescent="0.15">
      <c r="A66" s="16" t="s">
        <v>59</v>
      </c>
      <c r="B66" s="20">
        <v>1391.3</v>
      </c>
      <c r="C66" s="20">
        <v>115.46</v>
      </c>
      <c r="D66" s="20">
        <f>VLOOKUP(A66,'明细表-基本药物制度'!A63:F272,6,0)</f>
        <v>491.15</v>
      </c>
      <c r="E66" s="20">
        <v>625.49</v>
      </c>
      <c r="F66" s="39">
        <f t="shared" si="5"/>
        <v>2623.4</v>
      </c>
    </row>
    <row r="67" spans="1:6" s="17" customFormat="1" ht="12" x14ac:dyDescent="0.15">
      <c r="A67" s="16" t="s">
        <v>60</v>
      </c>
      <c r="B67" s="20">
        <v>305.8</v>
      </c>
      <c r="C67" s="20">
        <v>83.71</v>
      </c>
      <c r="D67" s="20">
        <f>VLOOKUP(A67,'明细表-基本药物制度'!A64:F273,6,0)</f>
        <v>387.6</v>
      </c>
      <c r="E67" s="20">
        <v>494.37</v>
      </c>
      <c r="F67" s="39">
        <f t="shared" si="5"/>
        <v>1271.48</v>
      </c>
    </row>
    <row r="68" spans="1:6" s="17" customFormat="1" ht="12" x14ac:dyDescent="0.15">
      <c r="A68" s="16" t="s">
        <v>61</v>
      </c>
      <c r="B68" s="20">
        <v>341.2</v>
      </c>
      <c r="C68" s="20">
        <v>90.13</v>
      </c>
      <c r="D68" s="20">
        <f>VLOOKUP(A68,'明细表-基本药物制度'!A65:F274,6,0)</f>
        <v>406.39</v>
      </c>
      <c r="E68" s="20">
        <v>512.17999999999995</v>
      </c>
      <c r="F68" s="39">
        <f t="shared" si="5"/>
        <v>1349.9</v>
      </c>
    </row>
    <row r="69" spans="1:6" s="17" customFormat="1" ht="12" x14ac:dyDescent="0.15">
      <c r="A69" s="16" t="s">
        <v>62</v>
      </c>
      <c r="B69" s="20">
        <v>452.16</v>
      </c>
      <c r="C69" s="20">
        <v>117.35</v>
      </c>
      <c r="D69" s="20">
        <f>VLOOKUP(A69,'明细表-基本药物制度'!A66:F275,6,0)</f>
        <v>712.71</v>
      </c>
      <c r="E69" s="20">
        <v>692.85</v>
      </c>
      <c r="F69" s="39">
        <f t="shared" si="5"/>
        <v>1975.07</v>
      </c>
    </row>
    <row r="70" spans="1:6" s="17" customFormat="1" ht="12" x14ac:dyDescent="0.15">
      <c r="A70" s="16" t="s">
        <v>63</v>
      </c>
      <c r="B70" s="20">
        <v>228.78</v>
      </c>
      <c r="C70" s="20">
        <v>66.06</v>
      </c>
      <c r="D70" s="20">
        <f>VLOOKUP(A70,'明细表-基本药物制度'!A67:F276,6,0)</f>
        <v>321.26</v>
      </c>
      <c r="E70" s="20">
        <v>307.33999999999997</v>
      </c>
      <c r="F70" s="39">
        <f t="shared" si="5"/>
        <v>923.44</v>
      </c>
    </row>
    <row r="71" spans="1:6" s="17" customFormat="1" ht="12" x14ac:dyDescent="0.15">
      <c r="A71" s="16" t="s">
        <v>64</v>
      </c>
      <c r="B71" s="20">
        <v>227.8</v>
      </c>
      <c r="C71" s="20">
        <v>54.57</v>
      </c>
      <c r="D71" s="20">
        <f>VLOOKUP(A71,'明细表-基本药物制度'!A68:F277,6,0)</f>
        <v>193.35</v>
      </c>
      <c r="E71" s="20">
        <v>259.20999999999998</v>
      </c>
      <c r="F71" s="39">
        <f t="shared" si="5"/>
        <v>734.93</v>
      </c>
    </row>
    <row r="72" spans="1:6" s="17" customFormat="1" ht="12" x14ac:dyDescent="0.15">
      <c r="A72" s="15" t="s">
        <v>324</v>
      </c>
      <c r="B72" s="20">
        <v>189.63</v>
      </c>
      <c r="C72" s="20">
        <v>65.739999999999995</v>
      </c>
      <c r="D72" s="20">
        <f>VLOOKUP(A72,'明细表-基本药物制度'!A69:F278,6,0)</f>
        <v>239.53</v>
      </c>
      <c r="E72" s="20">
        <v>314.49</v>
      </c>
      <c r="F72" s="39">
        <f t="shared" si="5"/>
        <v>809.39</v>
      </c>
    </row>
    <row r="73" spans="1:6" s="17" customFormat="1" ht="12" x14ac:dyDescent="0.15">
      <c r="A73" s="16" t="s">
        <v>65</v>
      </c>
      <c r="B73" s="20">
        <v>268.39999999999998</v>
      </c>
      <c r="C73" s="20">
        <v>60.75</v>
      </c>
      <c r="D73" s="20">
        <f>VLOOKUP(A73,'明细表-基本药物制度'!A70:F279,6,0)</f>
        <v>298.64</v>
      </c>
      <c r="E73" s="20">
        <v>391.46</v>
      </c>
      <c r="F73" s="39">
        <f t="shared" si="5"/>
        <v>1019.25</v>
      </c>
    </row>
    <row r="74" spans="1:6" s="17" customFormat="1" ht="12" x14ac:dyDescent="0.15">
      <c r="A74" s="15" t="s">
        <v>325</v>
      </c>
      <c r="B74" s="20">
        <v>172.75</v>
      </c>
      <c r="C74" s="20">
        <v>30.1</v>
      </c>
      <c r="D74" s="20">
        <f>VLOOKUP(A74,'明细表-基本药物制度'!A71:F280,6,0)</f>
        <v>199.83</v>
      </c>
      <c r="E74" s="20">
        <v>198.45</v>
      </c>
      <c r="F74" s="39">
        <f t="shared" si="5"/>
        <v>601.13</v>
      </c>
    </row>
    <row r="75" spans="1:6" s="17" customFormat="1" ht="12" x14ac:dyDescent="0.15">
      <c r="A75" s="16" t="s">
        <v>66</v>
      </c>
      <c r="B75" s="20">
        <v>84.56</v>
      </c>
      <c r="C75" s="20">
        <v>26.71</v>
      </c>
      <c r="D75" s="20">
        <f>VLOOKUP(A75,'明细表-基本药物制度'!A72:F281,6,0)</f>
        <v>191.65</v>
      </c>
      <c r="E75" s="20">
        <v>180.72</v>
      </c>
      <c r="F75" s="39">
        <f t="shared" si="5"/>
        <v>483.64</v>
      </c>
    </row>
    <row r="76" spans="1:6" s="17" customFormat="1" ht="12" x14ac:dyDescent="0.15">
      <c r="A76" s="16" t="s">
        <v>67</v>
      </c>
      <c r="B76" s="20">
        <v>83.19</v>
      </c>
      <c r="C76" s="20">
        <v>20.76</v>
      </c>
      <c r="D76" s="20">
        <f>VLOOKUP(A76,'明细表-基本药物制度'!A73:F282,6,0)</f>
        <v>146.41999999999999</v>
      </c>
      <c r="E76" s="20">
        <v>130.46</v>
      </c>
      <c r="F76" s="39">
        <f t="shared" si="5"/>
        <v>380.83</v>
      </c>
    </row>
    <row r="77" spans="1:6" s="17" customFormat="1" ht="12" x14ac:dyDescent="0.15">
      <c r="A77" s="16" t="s">
        <v>68</v>
      </c>
      <c r="B77" s="20">
        <v>596.22</v>
      </c>
      <c r="C77" s="20">
        <v>124.76</v>
      </c>
      <c r="D77" s="20">
        <f>VLOOKUP(A77,'明细表-基本药物制度'!A74:F283,6,0)</f>
        <v>506.83</v>
      </c>
      <c r="E77" s="20">
        <v>595.41</v>
      </c>
      <c r="F77" s="39">
        <f t="shared" si="5"/>
        <v>1823.22</v>
      </c>
    </row>
    <row r="78" spans="1:6" s="17" customFormat="1" ht="12" x14ac:dyDescent="0.15">
      <c r="A78" s="16" t="s">
        <v>69</v>
      </c>
      <c r="B78" s="20">
        <v>89.7</v>
      </c>
      <c r="C78" s="20">
        <v>44.84</v>
      </c>
      <c r="D78" s="20">
        <f>VLOOKUP(A78,'明细表-基本药物制度'!A75:F284,6,0)</f>
        <v>101.94</v>
      </c>
      <c r="E78" s="20">
        <v>195.24</v>
      </c>
      <c r="F78" s="39">
        <f t="shared" si="5"/>
        <v>431.72</v>
      </c>
    </row>
    <row r="79" spans="1:6" s="17" customFormat="1" ht="12" x14ac:dyDescent="0.15">
      <c r="A79" s="16" t="s">
        <v>70</v>
      </c>
      <c r="B79" s="20">
        <v>128.91</v>
      </c>
      <c r="C79" s="20">
        <v>113.16</v>
      </c>
      <c r="D79" s="20">
        <f>VLOOKUP(A79,'明细表-基本药物制度'!A76:F285,6,0)</f>
        <v>365.46</v>
      </c>
      <c r="E79" s="20">
        <v>572.32000000000005</v>
      </c>
      <c r="F79" s="39">
        <f t="shared" si="5"/>
        <v>1179.8499999999999</v>
      </c>
    </row>
    <row r="80" spans="1:6" s="17" customFormat="1" ht="12" x14ac:dyDescent="0.15">
      <c r="A80" s="16" t="s">
        <v>71</v>
      </c>
      <c r="B80" s="20">
        <v>316.69</v>
      </c>
      <c r="C80" s="20">
        <v>93.95</v>
      </c>
      <c r="D80" s="20">
        <f>VLOOKUP(A80,'明细表-基本药物制度'!A77:F286,6,0)</f>
        <v>343.36</v>
      </c>
      <c r="E80" s="20">
        <v>453.56</v>
      </c>
      <c r="F80" s="39">
        <f t="shared" si="5"/>
        <v>1207.56</v>
      </c>
    </row>
    <row r="81" spans="1:6" s="17" customFormat="1" ht="12" x14ac:dyDescent="0.15">
      <c r="A81" s="16" t="s">
        <v>72</v>
      </c>
      <c r="B81" s="20">
        <v>791.32</v>
      </c>
      <c r="C81" s="20">
        <v>140.5</v>
      </c>
      <c r="D81" s="20">
        <f>VLOOKUP(A81,'明细表-基本药物制度'!A78:F287,6,0)</f>
        <v>369.03</v>
      </c>
      <c r="E81" s="20">
        <v>723.31</v>
      </c>
      <c r="F81" s="39">
        <f t="shared" si="5"/>
        <v>2024.16</v>
      </c>
    </row>
    <row r="82" spans="1:6" s="17" customFormat="1" ht="12" x14ac:dyDescent="0.15">
      <c r="A82" s="15" t="s">
        <v>326</v>
      </c>
      <c r="B82" s="20">
        <v>461.7</v>
      </c>
      <c r="C82" s="20">
        <v>185.27</v>
      </c>
      <c r="D82" s="20">
        <f>VLOOKUP(A82,'明细表-基本药物制度'!A79:F288,6,0)</f>
        <v>495.68</v>
      </c>
      <c r="E82" s="20">
        <v>977.28</v>
      </c>
      <c r="F82" s="39">
        <f t="shared" si="5"/>
        <v>2119.9299999999998</v>
      </c>
    </row>
    <row r="83" spans="1:6" s="17" customFormat="1" ht="12" x14ac:dyDescent="0.15">
      <c r="A83" s="16" t="s">
        <v>73</v>
      </c>
      <c r="B83" s="20">
        <v>392.02</v>
      </c>
      <c r="C83" s="20">
        <v>161.29</v>
      </c>
      <c r="D83" s="20">
        <f>VLOOKUP(A83,'明细表-基本药物制度'!A80:F289,6,0)</f>
        <v>508.97</v>
      </c>
      <c r="E83" s="20">
        <v>764.35</v>
      </c>
      <c r="F83" s="39">
        <f t="shared" si="5"/>
        <v>1826.63</v>
      </c>
    </row>
    <row r="84" spans="1:6" s="17" customFormat="1" ht="12" x14ac:dyDescent="0.15">
      <c r="A84" s="16" t="s">
        <v>74</v>
      </c>
      <c r="B84" s="20">
        <v>187.29</v>
      </c>
      <c r="C84" s="20">
        <v>65.47</v>
      </c>
      <c r="D84" s="20">
        <f>VLOOKUP(A84,'明细表-基本药物制度'!A81:F290,6,0)</f>
        <v>247.56</v>
      </c>
      <c r="E84" s="20">
        <v>342.13</v>
      </c>
      <c r="F84" s="39">
        <f t="shared" si="5"/>
        <v>842.45</v>
      </c>
    </row>
    <row r="85" spans="1:6" s="17" customFormat="1" ht="12" x14ac:dyDescent="0.15">
      <c r="A85" s="16" t="s">
        <v>75</v>
      </c>
      <c r="B85" s="20">
        <v>163.78</v>
      </c>
      <c r="C85" s="20">
        <v>69.2</v>
      </c>
      <c r="D85" s="20">
        <f>VLOOKUP(A85,'明细表-基本药物制度'!A82:F291,6,0)</f>
        <v>186.33</v>
      </c>
      <c r="E85" s="20">
        <v>374.57</v>
      </c>
      <c r="F85" s="39">
        <f t="shared" si="5"/>
        <v>793.88</v>
      </c>
    </row>
    <row r="86" spans="1:6" s="17" customFormat="1" ht="12" x14ac:dyDescent="0.15">
      <c r="A86" s="16" t="s">
        <v>76</v>
      </c>
      <c r="B86" s="20">
        <v>295.93</v>
      </c>
      <c r="C86" s="20">
        <v>138.91999999999999</v>
      </c>
      <c r="D86" s="20">
        <f>VLOOKUP(A86,'明细表-基本药物制度'!A83:F292,6,0)</f>
        <v>412.37</v>
      </c>
      <c r="E86" s="20">
        <v>670.47</v>
      </c>
      <c r="F86" s="39">
        <f t="shared" si="5"/>
        <v>1517.69</v>
      </c>
    </row>
    <row r="87" spans="1:6" s="17" customFormat="1" ht="12" x14ac:dyDescent="0.15">
      <c r="A87" s="16" t="s">
        <v>77</v>
      </c>
      <c r="B87" s="20">
        <v>241.77</v>
      </c>
      <c r="C87" s="20">
        <v>97.97</v>
      </c>
      <c r="D87" s="20">
        <f>VLOOKUP(A87,'明细表-基本药物制度'!A84:F293,6,0)</f>
        <v>362.91</v>
      </c>
      <c r="E87" s="20">
        <v>528.91999999999996</v>
      </c>
      <c r="F87" s="39">
        <f t="shared" si="5"/>
        <v>1231.57</v>
      </c>
    </row>
    <row r="88" spans="1:6" s="17" customFormat="1" ht="12" x14ac:dyDescent="0.15">
      <c r="A88" s="16" t="s">
        <v>78</v>
      </c>
      <c r="B88" s="20">
        <v>252.57</v>
      </c>
      <c r="C88" s="20">
        <v>110.78</v>
      </c>
      <c r="D88" s="20">
        <f>VLOOKUP(A88,'明细表-基本药物制度'!A85:F294,6,0)</f>
        <v>373.26</v>
      </c>
      <c r="E88" s="20">
        <v>584.02</v>
      </c>
      <c r="F88" s="39">
        <f t="shared" si="5"/>
        <v>1320.63</v>
      </c>
    </row>
    <row r="89" spans="1:6" s="17" customFormat="1" ht="12" x14ac:dyDescent="0.15">
      <c r="A89" s="22" t="s">
        <v>79</v>
      </c>
      <c r="B89" s="20">
        <v>47.2</v>
      </c>
      <c r="C89" s="20">
        <v>8.8000000000000007</v>
      </c>
      <c r="D89" s="20">
        <f>VLOOKUP(A89,'明细表-基本药物制度'!A86:F295,6,0)</f>
        <v>34.89</v>
      </c>
      <c r="E89" s="20">
        <v>65.930000000000007</v>
      </c>
      <c r="F89" s="39">
        <f t="shared" si="5"/>
        <v>156.82</v>
      </c>
    </row>
    <row r="90" spans="1:6" s="17" customFormat="1" ht="12" x14ac:dyDescent="0.15">
      <c r="A90" s="22" t="s">
        <v>80</v>
      </c>
      <c r="B90" s="20">
        <v>63.12</v>
      </c>
      <c r="C90" s="20">
        <v>11</v>
      </c>
      <c r="D90" s="20">
        <f>VLOOKUP(A90,'明细表-基本药物制度'!A87:F296,6,0)</f>
        <v>73.55</v>
      </c>
      <c r="E90" s="20">
        <v>77.03</v>
      </c>
      <c r="F90" s="39">
        <f t="shared" si="5"/>
        <v>224.7</v>
      </c>
    </row>
    <row r="91" spans="1:6" s="17" customFormat="1" ht="12" x14ac:dyDescent="0.15">
      <c r="A91" s="22" t="s">
        <v>81</v>
      </c>
      <c r="B91" s="20">
        <v>160.69999999999999</v>
      </c>
      <c r="C91" s="20">
        <v>11.91</v>
      </c>
      <c r="D91" s="20">
        <f>VLOOKUP(A91,'明细表-基本药物制度'!A88:F297,6,0)</f>
        <v>78.03</v>
      </c>
      <c r="E91" s="20">
        <v>86.13</v>
      </c>
      <c r="F91" s="39">
        <f t="shared" si="5"/>
        <v>336.77</v>
      </c>
    </row>
    <row r="92" spans="1:6" s="17" customFormat="1" ht="12" x14ac:dyDescent="0.15">
      <c r="A92" s="22" t="s">
        <v>82</v>
      </c>
      <c r="B92" s="20">
        <v>25.79</v>
      </c>
      <c r="C92" s="20">
        <v>4.6100000000000003</v>
      </c>
      <c r="D92" s="20">
        <f>VLOOKUP(A92,'明细表-基本药物制度'!A89:F298,6,0)</f>
        <v>30.81</v>
      </c>
      <c r="E92" s="20">
        <v>47.71</v>
      </c>
      <c r="F92" s="39">
        <f t="shared" ref="F92:F100" si="6">B92+C92+D92+E92</f>
        <v>108.92</v>
      </c>
    </row>
    <row r="93" spans="1:6" s="17" customFormat="1" ht="12" x14ac:dyDescent="0.15">
      <c r="A93" s="22" t="s">
        <v>83</v>
      </c>
      <c r="B93" s="20">
        <v>185.97</v>
      </c>
      <c r="C93" s="20">
        <v>26.16</v>
      </c>
      <c r="D93" s="20">
        <f>VLOOKUP(A93,'明细表-基本药物制度'!A90:F299,6,0)</f>
        <v>138.85</v>
      </c>
      <c r="E93" s="20">
        <v>264.95999999999998</v>
      </c>
      <c r="F93" s="39">
        <f t="shared" si="6"/>
        <v>615.94000000000005</v>
      </c>
    </row>
    <row r="94" spans="1:6" s="17" customFormat="1" ht="12" x14ac:dyDescent="0.15">
      <c r="A94" s="22" t="s">
        <v>84</v>
      </c>
      <c r="B94" s="20">
        <v>104.73</v>
      </c>
      <c r="C94" s="20">
        <v>10.16</v>
      </c>
      <c r="D94" s="20">
        <f>VLOOKUP(A94,'明细表-基本药物制度'!A91:F300,6,0)</f>
        <v>56.18</v>
      </c>
      <c r="E94" s="20">
        <v>91.67</v>
      </c>
      <c r="F94" s="39">
        <f t="shared" si="6"/>
        <v>262.74</v>
      </c>
    </row>
    <row r="95" spans="1:6" s="17" customFormat="1" ht="12" x14ac:dyDescent="0.15">
      <c r="A95" s="16" t="s">
        <v>85</v>
      </c>
      <c r="B95" s="20">
        <v>746.76</v>
      </c>
      <c r="C95" s="20">
        <v>194.72</v>
      </c>
      <c r="D95" s="20">
        <f>VLOOKUP(A95,'明细表-基本药物制度'!A92:F301,6,0)</f>
        <v>530.6</v>
      </c>
      <c r="E95" s="20">
        <v>1056.04</v>
      </c>
      <c r="F95" s="39">
        <f t="shared" si="6"/>
        <v>2528.12</v>
      </c>
    </row>
    <row r="96" spans="1:6" s="17" customFormat="1" ht="12" x14ac:dyDescent="0.15">
      <c r="A96" s="16" t="s">
        <v>86</v>
      </c>
      <c r="B96" s="20">
        <v>570.5</v>
      </c>
      <c r="C96" s="20">
        <v>24.21</v>
      </c>
      <c r="D96" s="20">
        <f>VLOOKUP(A96,'明细表-基本药物制度'!A93:F302,6,0)</f>
        <v>134.37</v>
      </c>
      <c r="E96" s="20">
        <v>181.32</v>
      </c>
      <c r="F96" s="39">
        <f t="shared" si="6"/>
        <v>910.4</v>
      </c>
    </row>
    <row r="97" spans="1:6" s="17" customFormat="1" ht="12" x14ac:dyDescent="0.15">
      <c r="A97" s="16" t="s">
        <v>87</v>
      </c>
      <c r="B97" s="20">
        <v>236.76</v>
      </c>
      <c r="C97" s="20">
        <v>11.36</v>
      </c>
      <c r="D97" s="20">
        <f>VLOOKUP(A97,'明细表-基本药物制度'!A94:F303,6,0)</f>
        <v>87.31</v>
      </c>
      <c r="E97" s="20">
        <v>96.71</v>
      </c>
      <c r="F97" s="39">
        <f t="shared" si="6"/>
        <v>432.14</v>
      </c>
    </row>
    <row r="98" spans="1:6" s="17" customFormat="1" ht="12" x14ac:dyDescent="0.15">
      <c r="A98" s="16" t="s">
        <v>88</v>
      </c>
      <c r="B98" s="20">
        <v>441.76</v>
      </c>
      <c r="C98" s="20">
        <v>13.36</v>
      </c>
      <c r="D98" s="20">
        <f>VLOOKUP(A98,'明细表-基本药物制度'!A95:F304,6,0)</f>
        <v>85.17</v>
      </c>
      <c r="E98" s="20">
        <v>105.24</v>
      </c>
      <c r="F98" s="39">
        <f t="shared" si="6"/>
        <v>645.53</v>
      </c>
    </row>
    <row r="99" spans="1:6" s="17" customFormat="1" ht="12" x14ac:dyDescent="0.15">
      <c r="A99" s="16" t="s">
        <v>89</v>
      </c>
      <c r="B99" s="20">
        <v>574.53</v>
      </c>
      <c r="C99" s="20">
        <v>180.56</v>
      </c>
      <c r="D99" s="20">
        <f>VLOOKUP(A99,'明细表-基本药物制度'!A96:F305,6,0)</f>
        <v>757.26</v>
      </c>
      <c r="E99" s="20">
        <v>859.36</v>
      </c>
      <c r="F99" s="39">
        <f t="shared" si="6"/>
        <v>2371.71</v>
      </c>
    </row>
    <row r="100" spans="1:6" s="17" customFormat="1" ht="12" x14ac:dyDescent="0.15">
      <c r="A100" s="16" t="s">
        <v>90</v>
      </c>
      <c r="B100" s="20">
        <v>896.99</v>
      </c>
      <c r="C100" s="20">
        <v>84.05</v>
      </c>
      <c r="D100" s="20">
        <f>VLOOKUP(A100,'明细表-基本药物制度'!A97:F306,6,0)</f>
        <v>407.39</v>
      </c>
      <c r="E100" s="20">
        <v>382.54</v>
      </c>
      <c r="F100" s="39">
        <f t="shared" si="6"/>
        <v>1770.97</v>
      </c>
    </row>
  </sheetData>
  <mergeCells count="1">
    <mergeCell ref="A2:F2"/>
  </mergeCells>
  <phoneticPr fontId="11" type="noConversion"/>
  <printOptions horizontalCentered="1"/>
  <pageMargins left="0.47244094488188981" right="0.65" top="0.44" bottom="1.61" header="0.51181102362204722" footer="0.51181102362204722"/>
  <pageSetup paperSize="9" fitToHeight="0" orientation="portrait" r:id="rId1"/>
  <headerFooter>
    <oddFooter>&amp;L财政厅厅长：
卫健委主任：&amp;C处长：
处长：&amp;R经办：
经办：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E100"/>
  <sheetViews>
    <sheetView showZeros="0" tabSelected="1" topLeftCell="A45" workbookViewId="0">
      <selection activeCell="A28" sqref="A28:E28"/>
    </sheetView>
  </sheetViews>
  <sheetFormatPr defaultColWidth="9" defaultRowHeight="13.5" x14ac:dyDescent="0.15"/>
  <cols>
    <col min="1" max="1" width="15.875" style="21" customWidth="1"/>
    <col min="2" max="2" width="18.375" style="21" customWidth="1"/>
    <col min="3" max="3" width="15.5" style="21" customWidth="1"/>
    <col min="4" max="4" width="17.5" style="13" customWidth="1"/>
    <col min="5" max="5" width="19.75" style="13" customWidth="1"/>
    <col min="6" max="16384" width="9" style="13"/>
  </cols>
  <sheetData>
    <row r="1" spans="1:5" ht="14.25" x14ac:dyDescent="0.15">
      <c r="A1" s="37" t="s">
        <v>313</v>
      </c>
    </row>
    <row r="2" spans="1:5" ht="43.5" customHeight="1" x14ac:dyDescent="0.15">
      <c r="A2" s="52" t="s">
        <v>315</v>
      </c>
      <c r="B2" s="52"/>
      <c r="C2" s="52"/>
      <c r="D2" s="52"/>
      <c r="E2" s="52"/>
    </row>
    <row r="3" spans="1:5" x14ac:dyDescent="0.15">
      <c r="E3" s="36" t="s">
        <v>310</v>
      </c>
    </row>
    <row r="4" spans="1:5" s="17" customFormat="1" ht="12" x14ac:dyDescent="0.15">
      <c r="A4" s="23" t="s">
        <v>311</v>
      </c>
      <c r="B4" s="23" t="s">
        <v>104</v>
      </c>
      <c r="C4" s="23" t="s">
        <v>105</v>
      </c>
      <c r="D4" s="35" t="s">
        <v>106</v>
      </c>
      <c r="E4" s="35" t="s">
        <v>113</v>
      </c>
    </row>
    <row r="5" spans="1:5" s="17" customFormat="1" ht="12" x14ac:dyDescent="0.15">
      <c r="A5" s="24" t="s">
        <v>1</v>
      </c>
      <c r="B5" s="24">
        <f>B6+B28</f>
        <v>27745.919999999998</v>
      </c>
      <c r="C5" s="24">
        <f t="shared" ref="C5:E5" si="0">C6+C28</f>
        <v>33189.07</v>
      </c>
      <c r="D5" s="24">
        <f t="shared" si="0"/>
        <v>1399.01</v>
      </c>
      <c r="E5" s="24">
        <f t="shared" si="0"/>
        <v>62334</v>
      </c>
    </row>
    <row r="6" spans="1:5" s="17" customFormat="1" ht="12" x14ac:dyDescent="0.15">
      <c r="A6" s="18" t="s">
        <v>2</v>
      </c>
      <c r="B6" s="18">
        <f>SUM(B7:B27)</f>
        <v>11755.21</v>
      </c>
      <c r="C6" s="18">
        <f t="shared" ref="C6:E6" si="1">SUM(C7:C27)</f>
        <v>16728.03</v>
      </c>
      <c r="D6" s="18">
        <f t="shared" si="1"/>
        <v>590.55999999999995</v>
      </c>
      <c r="E6" s="18">
        <f t="shared" si="1"/>
        <v>29073.8</v>
      </c>
    </row>
    <row r="7" spans="1:5" s="17" customFormat="1" ht="12" x14ac:dyDescent="0.15">
      <c r="A7" s="19" t="s">
        <v>3</v>
      </c>
      <c r="B7" s="28">
        <f>-0.26+4614.71</f>
        <v>4614.45</v>
      </c>
      <c r="C7" s="28">
        <v>5125.87</v>
      </c>
      <c r="D7" s="20">
        <v>259.13</v>
      </c>
      <c r="E7" s="39">
        <f>B7+C7+D7</f>
        <v>9999.4500000000007</v>
      </c>
    </row>
    <row r="8" spans="1:5" s="17" customFormat="1" ht="12" x14ac:dyDescent="0.15">
      <c r="A8" s="19" t="s">
        <v>4</v>
      </c>
      <c r="B8" s="28">
        <v>558.47</v>
      </c>
      <c r="C8" s="28">
        <v>650.51</v>
      </c>
      <c r="D8" s="20">
        <v>24.49</v>
      </c>
      <c r="E8" s="39">
        <f t="shared" ref="E8:E71" si="2">B8+C8+D8</f>
        <v>1233.47</v>
      </c>
    </row>
    <row r="9" spans="1:5" s="17" customFormat="1" ht="12" x14ac:dyDescent="0.15">
      <c r="A9" s="19" t="s">
        <v>5</v>
      </c>
      <c r="B9" s="28">
        <v>940.1</v>
      </c>
      <c r="C9" s="28">
        <v>798.26</v>
      </c>
      <c r="D9" s="20">
        <v>36.47</v>
      </c>
      <c r="E9" s="39">
        <f t="shared" si="2"/>
        <v>1774.83</v>
      </c>
    </row>
    <row r="10" spans="1:5" s="17" customFormat="1" ht="12" x14ac:dyDescent="0.15">
      <c r="A10" s="19" t="s">
        <v>6</v>
      </c>
      <c r="B10" s="28">
        <v>237.16</v>
      </c>
      <c r="C10" s="28">
        <v>954.95</v>
      </c>
      <c r="D10" s="20">
        <v>22.88</v>
      </c>
      <c r="E10" s="39">
        <f t="shared" si="2"/>
        <v>1214.99</v>
      </c>
    </row>
    <row r="11" spans="1:5" s="17" customFormat="1" ht="12" x14ac:dyDescent="0.15">
      <c r="A11" s="19" t="s">
        <v>7</v>
      </c>
      <c r="B11" s="28">
        <v>39.090000000000003</v>
      </c>
      <c r="C11" s="28">
        <v>291.08999999999997</v>
      </c>
      <c r="D11" s="20">
        <v>8.2100000000000009</v>
      </c>
      <c r="E11" s="39">
        <f t="shared" si="2"/>
        <v>338.39</v>
      </c>
    </row>
    <row r="12" spans="1:5" s="17" customFormat="1" ht="12" x14ac:dyDescent="0.15">
      <c r="A12" s="19" t="s">
        <v>8</v>
      </c>
      <c r="B12" s="28">
        <v>492.52</v>
      </c>
      <c r="C12" s="28">
        <v>824.41</v>
      </c>
      <c r="D12" s="20">
        <v>13.24</v>
      </c>
      <c r="E12" s="39">
        <f t="shared" si="2"/>
        <v>1330.17</v>
      </c>
    </row>
    <row r="13" spans="1:5" s="17" customFormat="1" ht="12" x14ac:dyDescent="0.15">
      <c r="A13" s="19" t="s">
        <v>9</v>
      </c>
      <c r="B13" s="28">
        <v>203</v>
      </c>
      <c r="C13" s="28">
        <v>238.99</v>
      </c>
      <c r="D13" s="20">
        <v>10.99</v>
      </c>
      <c r="E13" s="39">
        <f t="shared" si="2"/>
        <v>452.98</v>
      </c>
    </row>
    <row r="14" spans="1:5" s="17" customFormat="1" ht="12" x14ac:dyDescent="0.15">
      <c r="A14" s="19" t="s">
        <v>10</v>
      </c>
      <c r="B14" s="28">
        <v>132.30000000000001</v>
      </c>
      <c r="C14" s="28">
        <v>263.93</v>
      </c>
      <c r="D14" s="20">
        <v>13.72</v>
      </c>
      <c r="E14" s="39">
        <f t="shared" si="2"/>
        <v>409.95</v>
      </c>
    </row>
    <row r="15" spans="1:5" s="17" customFormat="1" ht="12" x14ac:dyDescent="0.15">
      <c r="A15" s="19" t="s">
        <v>11</v>
      </c>
      <c r="B15" s="28">
        <v>119.93</v>
      </c>
      <c r="C15" s="28">
        <v>422.72</v>
      </c>
      <c r="D15" s="20">
        <v>15.27</v>
      </c>
      <c r="E15" s="39">
        <f t="shared" si="2"/>
        <v>557.91999999999996</v>
      </c>
    </row>
    <row r="16" spans="1:5" s="17" customFormat="1" ht="12" x14ac:dyDescent="0.15">
      <c r="A16" s="19" t="s">
        <v>12</v>
      </c>
      <c r="B16" s="28">
        <v>383.39</v>
      </c>
      <c r="C16" s="28">
        <v>1046.1400000000001</v>
      </c>
      <c r="D16" s="20">
        <v>31.06</v>
      </c>
      <c r="E16" s="39">
        <f t="shared" si="2"/>
        <v>1460.59</v>
      </c>
    </row>
    <row r="17" spans="1:5" s="17" customFormat="1" ht="12" x14ac:dyDescent="0.15">
      <c r="A17" s="19" t="s">
        <v>13</v>
      </c>
      <c r="B17" s="28">
        <v>305.36</v>
      </c>
      <c r="C17" s="28">
        <v>535.25</v>
      </c>
      <c r="D17" s="20">
        <v>25.57</v>
      </c>
      <c r="E17" s="39">
        <f t="shared" si="2"/>
        <v>866.18</v>
      </c>
    </row>
    <row r="18" spans="1:5" s="17" customFormat="1" ht="12" x14ac:dyDescent="0.15">
      <c r="A18" s="19" t="s">
        <v>14</v>
      </c>
      <c r="B18" s="28">
        <v>356.98</v>
      </c>
      <c r="C18" s="28">
        <v>730.99</v>
      </c>
      <c r="D18" s="20">
        <v>23.32</v>
      </c>
      <c r="E18" s="39">
        <f t="shared" si="2"/>
        <v>1111.29</v>
      </c>
    </row>
    <row r="19" spans="1:5" s="17" customFormat="1" ht="12" x14ac:dyDescent="0.15">
      <c r="A19" s="19" t="s">
        <v>15</v>
      </c>
      <c r="B19" s="28">
        <v>275.18</v>
      </c>
      <c r="C19" s="28">
        <v>219.25</v>
      </c>
      <c r="D19" s="20">
        <v>3.49</v>
      </c>
      <c r="E19" s="39">
        <f t="shared" si="2"/>
        <v>497.92</v>
      </c>
    </row>
    <row r="20" spans="1:5" s="17" customFormat="1" ht="12" x14ac:dyDescent="0.15">
      <c r="A20" s="19" t="s">
        <v>16</v>
      </c>
      <c r="B20" s="28">
        <v>601.17999999999995</v>
      </c>
      <c r="C20" s="28">
        <v>585.6</v>
      </c>
      <c r="D20" s="20">
        <v>10.79</v>
      </c>
      <c r="E20" s="39">
        <f t="shared" si="2"/>
        <v>1197.57</v>
      </c>
    </row>
    <row r="21" spans="1:5" s="17" customFormat="1" ht="12" x14ac:dyDescent="0.15">
      <c r="A21" s="19" t="s">
        <v>17</v>
      </c>
      <c r="B21" s="28">
        <v>296.51</v>
      </c>
      <c r="C21" s="28">
        <v>241.54</v>
      </c>
      <c r="D21" s="20">
        <v>26.07</v>
      </c>
      <c r="E21" s="39">
        <f t="shared" si="2"/>
        <v>564.12</v>
      </c>
    </row>
    <row r="22" spans="1:5" s="17" customFormat="1" ht="12" x14ac:dyDescent="0.15">
      <c r="A22" s="19" t="s">
        <v>18</v>
      </c>
      <c r="B22" s="28">
        <v>253.76</v>
      </c>
      <c r="C22" s="28">
        <v>260.06</v>
      </c>
      <c r="D22" s="20">
        <v>7.78</v>
      </c>
      <c r="E22" s="39">
        <f t="shared" si="2"/>
        <v>521.6</v>
      </c>
    </row>
    <row r="23" spans="1:5" s="17" customFormat="1" ht="12" x14ac:dyDescent="0.15">
      <c r="A23" s="19" t="s">
        <v>19</v>
      </c>
      <c r="B23" s="28">
        <v>818.11</v>
      </c>
      <c r="C23" s="28">
        <v>744.12</v>
      </c>
      <c r="D23" s="20">
        <v>26.7</v>
      </c>
      <c r="E23" s="39">
        <f t="shared" si="2"/>
        <v>1588.93</v>
      </c>
    </row>
    <row r="24" spans="1:5" s="17" customFormat="1" ht="12" x14ac:dyDescent="0.15">
      <c r="A24" s="19" t="s">
        <v>20</v>
      </c>
      <c r="B24" s="28">
        <v>124.16</v>
      </c>
      <c r="C24" s="28">
        <v>221.6</v>
      </c>
      <c r="D24" s="20">
        <v>10.62</v>
      </c>
      <c r="E24" s="39">
        <f t="shared" si="2"/>
        <v>356.38</v>
      </c>
    </row>
    <row r="25" spans="1:5" s="17" customFormat="1" ht="12" x14ac:dyDescent="0.15">
      <c r="A25" s="19" t="s">
        <v>21</v>
      </c>
      <c r="B25" s="28">
        <v>166.19</v>
      </c>
      <c r="C25" s="28">
        <v>589.45000000000005</v>
      </c>
      <c r="D25" s="20">
        <v>5.95</v>
      </c>
      <c r="E25" s="39">
        <f t="shared" si="2"/>
        <v>761.59</v>
      </c>
    </row>
    <row r="26" spans="1:5" s="17" customFormat="1" ht="12" x14ac:dyDescent="0.15">
      <c r="A26" s="19" t="s">
        <v>22</v>
      </c>
      <c r="B26" s="28">
        <v>199.34</v>
      </c>
      <c r="C26" s="28">
        <v>575.41</v>
      </c>
      <c r="D26" s="20">
        <v>2.79</v>
      </c>
      <c r="E26" s="39">
        <f t="shared" si="2"/>
        <v>777.54</v>
      </c>
    </row>
    <row r="27" spans="1:5" s="17" customFormat="1" ht="12" x14ac:dyDescent="0.15">
      <c r="A27" s="19" t="s">
        <v>23</v>
      </c>
      <c r="B27" s="28">
        <v>638.03</v>
      </c>
      <c r="C27" s="28">
        <v>1407.89</v>
      </c>
      <c r="D27" s="20">
        <v>12.02</v>
      </c>
      <c r="E27" s="39">
        <f t="shared" si="2"/>
        <v>2057.94</v>
      </c>
    </row>
    <row r="28" spans="1:5" s="17" customFormat="1" ht="12" x14ac:dyDescent="0.15">
      <c r="A28" s="18" t="s">
        <v>24</v>
      </c>
      <c r="B28" s="18">
        <f>SUM(B29:B100)</f>
        <v>15990.71</v>
      </c>
      <c r="C28" s="18">
        <f t="shared" ref="C28:E28" si="3">SUM(C29:C100)</f>
        <v>16461.04</v>
      </c>
      <c r="D28" s="18">
        <f t="shared" si="3"/>
        <v>808.45</v>
      </c>
      <c r="E28" s="39">
        <f t="shared" si="2"/>
        <v>33260.199999999997</v>
      </c>
    </row>
    <row r="29" spans="1:5" s="17" customFormat="1" ht="12" x14ac:dyDescent="0.15">
      <c r="A29" s="19" t="s">
        <v>25</v>
      </c>
      <c r="B29" s="28">
        <v>594.57000000000005</v>
      </c>
      <c r="C29" s="28">
        <v>586.04999999999995</v>
      </c>
      <c r="D29" s="20">
        <v>25.18</v>
      </c>
      <c r="E29" s="39">
        <f t="shared" si="2"/>
        <v>1205.8</v>
      </c>
    </row>
    <row r="30" spans="1:5" s="17" customFormat="1" ht="12" x14ac:dyDescent="0.15">
      <c r="A30" s="16" t="s">
        <v>26</v>
      </c>
      <c r="B30" s="28">
        <v>908.67</v>
      </c>
      <c r="C30" s="28">
        <v>724.01</v>
      </c>
      <c r="D30" s="20">
        <v>39.130000000000003</v>
      </c>
      <c r="E30" s="39">
        <f t="shared" si="2"/>
        <v>1671.81</v>
      </c>
    </row>
    <row r="31" spans="1:5" s="17" customFormat="1" ht="12" x14ac:dyDescent="0.15">
      <c r="A31" s="16" t="s">
        <v>27</v>
      </c>
      <c r="B31" s="28">
        <v>724.01</v>
      </c>
      <c r="C31" s="28">
        <v>679.24</v>
      </c>
      <c r="D31" s="20">
        <v>55.63</v>
      </c>
      <c r="E31" s="39">
        <f t="shared" si="2"/>
        <v>1458.88</v>
      </c>
    </row>
    <row r="32" spans="1:5" s="17" customFormat="1" ht="12" x14ac:dyDescent="0.15">
      <c r="A32" s="16" t="s">
        <v>28</v>
      </c>
      <c r="B32" s="28">
        <v>569.83000000000004</v>
      </c>
      <c r="C32" s="28">
        <v>431.03</v>
      </c>
      <c r="D32" s="20">
        <v>54.61</v>
      </c>
      <c r="E32" s="39">
        <f t="shared" si="2"/>
        <v>1055.47</v>
      </c>
    </row>
    <row r="33" spans="1:5" s="17" customFormat="1" ht="12" x14ac:dyDescent="0.15">
      <c r="A33" s="16" t="s">
        <v>29</v>
      </c>
      <c r="B33" s="28">
        <v>781</v>
      </c>
      <c r="C33" s="28">
        <v>581.28</v>
      </c>
      <c r="D33" s="20">
        <v>37.75</v>
      </c>
      <c r="E33" s="39">
        <f t="shared" si="2"/>
        <v>1400.03</v>
      </c>
    </row>
    <row r="34" spans="1:5" s="17" customFormat="1" ht="12" x14ac:dyDescent="0.15">
      <c r="A34" s="16" t="s">
        <v>30</v>
      </c>
      <c r="B34" s="28">
        <v>362.93</v>
      </c>
      <c r="C34" s="28">
        <v>355.64</v>
      </c>
      <c r="D34" s="20">
        <v>25.98</v>
      </c>
      <c r="E34" s="39">
        <f t="shared" si="2"/>
        <v>744.55</v>
      </c>
    </row>
    <row r="35" spans="1:5" s="17" customFormat="1" ht="12" x14ac:dyDescent="0.15">
      <c r="A35" s="16" t="s">
        <v>31</v>
      </c>
      <c r="B35" s="28">
        <v>351.41</v>
      </c>
      <c r="C35" s="28">
        <v>355.15</v>
      </c>
      <c r="D35" s="20">
        <v>17.28</v>
      </c>
      <c r="E35" s="39">
        <f t="shared" si="2"/>
        <v>723.84</v>
      </c>
    </row>
    <row r="36" spans="1:5" s="17" customFormat="1" ht="12" x14ac:dyDescent="0.15">
      <c r="A36" s="16" t="s">
        <v>32</v>
      </c>
      <c r="B36" s="28">
        <v>294.8</v>
      </c>
      <c r="C36" s="28">
        <v>232.43</v>
      </c>
      <c r="D36" s="20">
        <v>11.03</v>
      </c>
      <c r="E36" s="39">
        <f t="shared" si="2"/>
        <v>538.26</v>
      </c>
    </row>
    <row r="37" spans="1:5" s="17" customFormat="1" ht="12" x14ac:dyDescent="0.15">
      <c r="A37" s="16" t="s">
        <v>33</v>
      </c>
      <c r="B37" s="28">
        <v>57.14</v>
      </c>
      <c r="C37" s="28">
        <v>37.15</v>
      </c>
      <c r="D37" s="20">
        <v>2.42</v>
      </c>
      <c r="E37" s="39">
        <f t="shared" si="2"/>
        <v>96.71</v>
      </c>
    </row>
    <row r="38" spans="1:5" s="17" customFormat="1" ht="12" x14ac:dyDescent="0.15">
      <c r="A38" s="16" t="s">
        <v>34</v>
      </c>
      <c r="B38" s="28">
        <v>86.09</v>
      </c>
      <c r="C38" s="28">
        <v>190.76</v>
      </c>
      <c r="D38" s="20">
        <v>5.35</v>
      </c>
      <c r="E38" s="39">
        <f t="shared" si="2"/>
        <v>282.2</v>
      </c>
    </row>
    <row r="39" spans="1:5" s="17" customFormat="1" ht="12" x14ac:dyDescent="0.15">
      <c r="A39" s="16" t="s">
        <v>35</v>
      </c>
      <c r="B39" s="28">
        <v>263.39999999999998</v>
      </c>
      <c r="C39" s="28">
        <v>308.32</v>
      </c>
      <c r="D39" s="20">
        <v>13.28</v>
      </c>
      <c r="E39" s="39">
        <f t="shared" si="2"/>
        <v>585</v>
      </c>
    </row>
    <row r="40" spans="1:5" s="17" customFormat="1" ht="12" x14ac:dyDescent="0.15">
      <c r="A40" s="15" t="s">
        <v>321</v>
      </c>
      <c r="B40" s="28">
        <v>389.02</v>
      </c>
      <c r="C40" s="28">
        <v>504.45</v>
      </c>
      <c r="D40" s="20">
        <v>19.28</v>
      </c>
      <c r="E40" s="39">
        <f t="shared" si="2"/>
        <v>912.75</v>
      </c>
    </row>
    <row r="41" spans="1:5" s="17" customFormat="1" ht="12" x14ac:dyDescent="0.15">
      <c r="A41" s="16" t="s">
        <v>36</v>
      </c>
      <c r="B41" s="28">
        <v>37.130000000000003</v>
      </c>
      <c r="C41" s="28">
        <v>111.72</v>
      </c>
      <c r="D41" s="20">
        <v>1.72</v>
      </c>
      <c r="E41" s="39">
        <f t="shared" si="2"/>
        <v>150.57</v>
      </c>
    </row>
    <row r="42" spans="1:5" s="17" customFormat="1" ht="12" x14ac:dyDescent="0.15">
      <c r="A42" s="16" t="s">
        <v>37</v>
      </c>
      <c r="B42" s="28">
        <v>59.54</v>
      </c>
      <c r="C42" s="28">
        <v>117.5</v>
      </c>
      <c r="D42" s="20">
        <v>2.96</v>
      </c>
      <c r="E42" s="39">
        <f t="shared" si="2"/>
        <v>180</v>
      </c>
    </row>
    <row r="43" spans="1:5" s="17" customFormat="1" ht="12" x14ac:dyDescent="0.15">
      <c r="A43" s="15" t="s">
        <v>320</v>
      </c>
      <c r="B43" s="28">
        <v>898.16</v>
      </c>
      <c r="C43" s="28">
        <v>621.5</v>
      </c>
      <c r="D43" s="20">
        <v>15.73</v>
      </c>
      <c r="E43" s="39">
        <f t="shared" si="2"/>
        <v>1535.39</v>
      </c>
    </row>
    <row r="44" spans="1:5" s="17" customFormat="1" ht="12" x14ac:dyDescent="0.15">
      <c r="A44" s="16" t="s">
        <v>38</v>
      </c>
      <c r="B44" s="28">
        <v>733.06</v>
      </c>
      <c r="C44" s="28">
        <v>601.15</v>
      </c>
      <c r="D44" s="20">
        <v>8.6999999999999993</v>
      </c>
      <c r="E44" s="39">
        <f t="shared" si="2"/>
        <v>1342.91</v>
      </c>
    </row>
    <row r="45" spans="1:5" s="17" customFormat="1" ht="12" x14ac:dyDescent="0.15">
      <c r="A45" s="16" t="s">
        <v>39</v>
      </c>
      <c r="B45" s="28">
        <v>151.19</v>
      </c>
      <c r="C45" s="28">
        <v>214.65</v>
      </c>
      <c r="D45" s="20">
        <v>2.84</v>
      </c>
      <c r="E45" s="39">
        <f t="shared" si="2"/>
        <v>368.68</v>
      </c>
    </row>
    <row r="46" spans="1:5" s="17" customFormat="1" ht="12" x14ac:dyDescent="0.15">
      <c r="A46" s="16" t="s">
        <v>40</v>
      </c>
      <c r="B46" s="28">
        <v>40.82</v>
      </c>
      <c r="C46" s="28">
        <v>96.02</v>
      </c>
      <c r="D46" s="20">
        <v>2.63</v>
      </c>
      <c r="E46" s="39">
        <f t="shared" si="2"/>
        <v>139.47</v>
      </c>
    </row>
    <row r="47" spans="1:5" s="17" customFormat="1" ht="12" x14ac:dyDescent="0.15">
      <c r="A47" s="16" t="s">
        <v>41</v>
      </c>
      <c r="B47" s="28">
        <v>616.66</v>
      </c>
      <c r="C47" s="28">
        <v>433.09</v>
      </c>
      <c r="D47" s="20">
        <v>6.47</v>
      </c>
      <c r="E47" s="39">
        <f t="shared" si="2"/>
        <v>1056.22</v>
      </c>
    </row>
    <row r="48" spans="1:5" s="17" customFormat="1" ht="12" x14ac:dyDescent="0.15">
      <c r="A48" s="16" t="s">
        <v>42</v>
      </c>
      <c r="B48" s="28">
        <v>193.31</v>
      </c>
      <c r="C48" s="28">
        <v>97.66</v>
      </c>
      <c r="D48" s="20">
        <v>11.09</v>
      </c>
      <c r="E48" s="39">
        <f t="shared" si="2"/>
        <v>302.06</v>
      </c>
    </row>
    <row r="49" spans="1:5" s="17" customFormat="1" ht="12" x14ac:dyDescent="0.15">
      <c r="A49" s="16" t="s">
        <v>43</v>
      </c>
      <c r="B49" s="28">
        <v>209.71</v>
      </c>
      <c r="C49" s="28">
        <v>181.23</v>
      </c>
      <c r="D49" s="20">
        <v>5.78</v>
      </c>
      <c r="E49" s="39">
        <f t="shared" si="2"/>
        <v>396.72</v>
      </c>
    </row>
    <row r="50" spans="1:5" s="17" customFormat="1" ht="12" x14ac:dyDescent="0.15">
      <c r="A50" s="16" t="s">
        <v>44</v>
      </c>
      <c r="B50" s="28">
        <v>55.69</v>
      </c>
      <c r="C50" s="28">
        <v>43.45</v>
      </c>
      <c r="D50" s="20">
        <v>4.21</v>
      </c>
      <c r="E50" s="39">
        <f t="shared" si="2"/>
        <v>103.35</v>
      </c>
    </row>
    <row r="51" spans="1:5" s="17" customFormat="1" ht="12" x14ac:dyDescent="0.15">
      <c r="A51" s="15" t="s">
        <v>109</v>
      </c>
      <c r="B51" s="28">
        <v>172.93</v>
      </c>
      <c r="C51" s="28">
        <v>262.70999999999998</v>
      </c>
      <c r="D51" s="20">
        <v>18.75</v>
      </c>
      <c r="E51" s="39">
        <f t="shared" si="2"/>
        <v>454.39</v>
      </c>
    </row>
    <row r="52" spans="1:5" s="17" customFormat="1" ht="12" x14ac:dyDescent="0.15">
      <c r="A52" s="16" t="s">
        <v>45</v>
      </c>
      <c r="B52" s="28">
        <v>64.739999999999995</v>
      </c>
      <c r="C52" s="28">
        <v>103.69</v>
      </c>
      <c r="D52" s="20">
        <v>7.53</v>
      </c>
      <c r="E52" s="39">
        <f t="shared" si="2"/>
        <v>175.96</v>
      </c>
    </row>
    <row r="53" spans="1:5" s="17" customFormat="1" ht="12" x14ac:dyDescent="0.15">
      <c r="A53" s="16" t="s">
        <v>46</v>
      </c>
      <c r="B53" s="28">
        <v>42.62</v>
      </c>
      <c r="C53" s="28">
        <v>73.430000000000007</v>
      </c>
      <c r="D53" s="20">
        <v>14.8</v>
      </c>
      <c r="E53" s="39">
        <f t="shared" si="2"/>
        <v>130.85</v>
      </c>
    </row>
    <row r="54" spans="1:5" s="17" customFormat="1" ht="12" x14ac:dyDescent="0.15">
      <c r="A54" s="16" t="s">
        <v>47</v>
      </c>
      <c r="B54" s="28">
        <v>186.01</v>
      </c>
      <c r="C54" s="28">
        <v>319.19</v>
      </c>
      <c r="D54" s="20">
        <v>19.739999999999998</v>
      </c>
      <c r="E54" s="39">
        <f t="shared" si="2"/>
        <v>524.94000000000005</v>
      </c>
    </row>
    <row r="55" spans="1:5" s="17" customFormat="1" ht="12" x14ac:dyDescent="0.15">
      <c r="A55" s="16" t="s">
        <v>48</v>
      </c>
      <c r="B55" s="28">
        <v>123.06</v>
      </c>
      <c r="C55" s="28">
        <v>313.16000000000003</v>
      </c>
      <c r="D55" s="20">
        <v>17.5</v>
      </c>
      <c r="E55" s="39">
        <f t="shared" si="2"/>
        <v>453.72</v>
      </c>
    </row>
    <row r="56" spans="1:5" s="17" customFormat="1" ht="12" x14ac:dyDescent="0.15">
      <c r="A56" s="16" t="s">
        <v>49</v>
      </c>
      <c r="B56" s="28">
        <v>143.87</v>
      </c>
      <c r="C56" s="28">
        <v>271.08999999999997</v>
      </c>
      <c r="D56" s="20">
        <v>8.15</v>
      </c>
      <c r="E56" s="39">
        <f t="shared" si="2"/>
        <v>423.11</v>
      </c>
    </row>
    <row r="57" spans="1:5" s="17" customFormat="1" ht="12" x14ac:dyDescent="0.15">
      <c r="A57" s="16" t="s">
        <v>50</v>
      </c>
      <c r="B57" s="28">
        <v>184.55</v>
      </c>
      <c r="C57" s="28">
        <v>365.27</v>
      </c>
      <c r="D57" s="20">
        <v>20.76</v>
      </c>
      <c r="E57" s="39">
        <f t="shared" si="2"/>
        <v>570.58000000000004</v>
      </c>
    </row>
    <row r="58" spans="1:5" s="17" customFormat="1" ht="12" x14ac:dyDescent="0.15">
      <c r="A58" s="16" t="s">
        <v>51</v>
      </c>
      <c r="B58" s="28">
        <v>261.66000000000003</v>
      </c>
      <c r="C58" s="28">
        <v>307.18</v>
      </c>
      <c r="D58" s="20">
        <v>14.15</v>
      </c>
      <c r="E58" s="39">
        <f t="shared" si="2"/>
        <v>582.99</v>
      </c>
    </row>
    <row r="59" spans="1:5" s="17" customFormat="1" ht="12" x14ac:dyDescent="0.15">
      <c r="A59" s="16" t="s">
        <v>52</v>
      </c>
      <c r="B59" s="28">
        <v>151.18</v>
      </c>
      <c r="C59" s="28">
        <v>351.68</v>
      </c>
      <c r="D59" s="20">
        <v>8.02</v>
      </c>
      <c r="E59" s="39">
        <f t="shared" si="2"/>
        <v>510.88</v>
      </c>
    </row>
    <row r="60" spans="1:5" s="17" customFormat="1" ht="12" x14ac:dyDescent="0.15">
      <c r="A60" s="16" t="s">
        <v>53</v>
      </c>
      <c r="B60" s="28">
        <v>206.49</v>
      </c>
      <c r="C60" s="28">
        <v>299.86</v>
      </c>
      <c r="D60" s="20">
        <v>10.8</v>
      </c>
      <c r="E60" s="39">
        <f t="shared" si="2"/>
        <v>517.15</v>
      </c>
    </row>
    <row r="61" spans="1:5" s="17" customFormat="1" ht="12" x14ac:dyDescent="0.15">
      <c r="A61" s="16" t="s">
        <v>54</v>
      </c>
      <c r="B61" s="28">
        <v>66.2</v>
      </c>
      <c r="C61" s="28">
        <v>64.489999999999995</v>
      </c>
      <c r="D61" s="20">
        <v>2.79</v>
      </c>
      <c r="E61" s="39">
        <f t="shared" si="2"/>
        <v>133.47999999999999</v>
      </c>
    </row>
    <row r="62" spans="1:5" s="17" customFormat="1" ht="12" x14ac:dyDescent="0.15">
      <c r="A62" s="16" t="s">
        <v>55</v>
      </c>
      <c r="B62" s="28">
        <v>11.73</v>
      </c>
      <c r="C62" s="28">
        <v>17.97</v>
      </c>
      <c r="D62" s="20">
        <v>1.01</v>
      </c>
      <c r="E62" s="39">
        <f t="shared" si="2"/>
        <v>30.71</v>
      </c>
    </row>
    <row r="63" spans="1:5" s="17" customFormat="1" ht="12" x14ac:dyDescent="0.15">
      <c r="A63" s="16" t="s">
        <v>56</v>
      </c>
      <c r="B63" s="28">
        <v>4.38</v>
      </c>
      <c r="C63" s="28">
        <v>18.96</v>
      </c>
      <c r="D63" s="20">
        <v>0.74</v>
      </c>
      <c r="E63" s="39">
        <f t="shared" si="2"/>
        <v>24.08</v>
      </c>
    </row>
    <row r="64" spans="1:5" s="17" customFormat="1" ht="12" x14ac:dyDescent="0.15">
      <c r="A64" s="16" t="s">
        <v>57</v>
      </c>
      <c r="B64" s="28">
        <v>251.14</v>
      </c>
      <c r="C64" s="28">
        <v>252.67</v>
      </c>
      <c r="D64" s="20">
        <v>20.38</v>
      </c>
      <c r="E64" s="39">
        <f t="shared" si="2"/>
        <v>524.19000000000005</v>
      </c>
    </row>
    <row r="65" spans="1:5" s="17" customFormat="1" ht="12" x14ac:dyDescent="0.15">
      <c r="A65" s="16" t="s">
        <v>58</v>
      </c>
      <c r="B65" s="28">
        <v>116.93</v>
      </c>
      <c r="C65" s="28">
        <v>107.13</v>
      </c>
      <c r="D65" s="20">
        <v>10.16</v>
      </c>
      <c r="E65" s="39">
        <f t="shared" si="2"/>
        <v>234.22</v>
      </c>
    </row>
    <row r="66" spans="1:5" s="17" customFormat="1" ht="12" x14ac:dyDescent="0.15">
      <c r="A66" s="16" t="s">
        <v>59</v>
      </c>
      <c r="B66" s="28">
        <v>778.56</v>
      </c>
      <c r="C66" s="28">
        <v>592.71</v>
      </c>
      <c r="D66" s="20">
        <v>20.03</v>
      </c>
      <c r="E66" s="39">
        <f t="shared" si="2"/>
        <v>1391.3</v>
      </c>
    </row>
    <row r="67" spans="1:5" s="17" customFormat="1" ht="12" x14ac:dyDescent="0.15">
      <c r="A67" s="16" t="s">
        <v>60</v>
      </c>
      <c r="B67" s="28">
        <v>134.41999999999999</v>
      </c>
      <c r="C67" s="28">
        <v>153.49</v>
      </c>
      <c r="D67" s="20">
        <v>17.89</v>
      </c>
      <c r="E67" s="39">
        <f t="shared" si="2"/>
        <v>305.8</v>
      </c>
    </row>
    <row r="68" spans="1:5" s="17" customFormat="1" ht="12" x14ac:dyDescent="0.15">
      <c r="A68" s="16" t="s">
        <v>61</v>
      </c>
      <c r="B68" s="28">
        <v>199.66</v>
      </c>
      <c r="C68" s="28">
        <v>129.78</v>
      </c>
      <c r="D68" s="20">
        <v>11.76</v>
      </c>
      <c r="E68" s="39">
        <f t="shared" si="2"/>
        <v>341.2</v>
      </c>
    </row>
    <row r="69" spans="1:5" s="17" customFormat="1" ht="12" x14ac:dyDescent="0.15">
      <c r="A69" s="16" t="s">
        <v>62</v>
      </c>
      <c r="B69" s="28">
        <v>207.99</v>
      </c>
      <c r="C69" s="28">
        <v>239.18</v>
      </c>
      <c r="D69" s="20">
        <v>4.99</v>
      </c>
      <c r="E69" s="39">
        <f t="shared" si="2"/>
        <v>452.16</v>
      </c>
    </row>
    <row r="70" spans="1:5" s="17" customFormat="1" ht="12" x14ac:dyDescent="0.15">
      <c r="A70" s="16" t="s">
        <v>63</v>
      </c>
      <c r="B70" s="28">
        <v>85.82</v>
      </c>
      <c r="C70" s="28">
        <v>138.69999999999999</v>
      </c>
      <c r="D70" s="20">
        <v>4.26</v>
      </c>
      <c r="E70" s="39">
        <f t="shared" si="2"/>
        <v>228.78</v>
      </c>
    </row>
    <row r="71" spans="1:5" s="17" customFormat="1" ht="12" x14ac:dyDescent="0.15">
      <c r="A71" s="16" t="s">
        <v>64</v>
      </c>
      <c r="B71" s="28">
        <v>92.91</v>
      </c>
      <c r="C71" s="28">
        <v>130.43</v>
      </c>
      <c r="D71" s="20">
        <v>4.46</v>
      </c>
      <c r="E71" s="39">
        <f t="shared" si="2"/>
        <v>227.8</v>
      </c>
    </row>
    <row r="72" spans="1:5" s="17" customFormat="1" ht="12" x14ac:dyDescent="0.15">
      <c r="A72" s="15" t="s">
        <v>319</v>
      </c>
      <c r="B72" s="28">
        <v>67.05</v>
      </c>
      <c r="C72" s="28">
        <v>118.6</v>
      </c>
      <c r="D72" s="20">
        <v>3.98</v>
      </c>
      <c r="E72" s="39">
        <f t="shared" ref="E72:E100" si="4">B72+C72+D72</f>
        <v>189.63</v>
      </c>
    </row>
    <row r="73" spans="1:5" s="17" customFormat="1" ht="12" x14ac:dyDescent="0.15">
      <c r="A73" s="16" t="s">
        <v>65</v>
      </c>
      <c r="B73" s="28">
        <v>124.62</v>
      </c>
      <c r="C73" s="28">
        <v>141.99</v>
      </c>
      <c r="D73" s="20">
        <v>1.79</v>
      </c>
      <c r="E73" s="39">
        <f t="shared" si="4"/>
        <v>268.39999999999998</v>
      </c>
    </row>
    <row r="74" spans="1:5" s="17" customFormat="1" ht="12" x14ac:dyDescent="0.15">
      <c r="A74" s="15" t="s">
        <v>318</v>
      </c>
      <c r="B74" s="28">
        <v>45.9</v>
      </c>
      <c r="C74" s="28">
        <v>122.84</v>
      </c>
      <c r="D74" s="20">
        <v>4.01</v>
      </c>
      <c r="E74" s="39">
        <f t="shared" si="4"/>
        <v>172.75</v>
      </c>
    </row>
    <row r="75" spans="1:5" s="17" customFormat="1" ht="12" x14ac:dyDescent="0.15">
      <c r="A75" s="16" t="s">
        <v>66</v>
      </c>
      <c r="B75" s="28">
        <v>30.21</v>
      </c>
      <c r="C75" s="28">
        <v>52.82</v>
      </c>
      <c r="D75" s="20">
        <v>1.53</v>
      </c>
      <c r="E75" s="39">
        <f t="shared" si="4"/>
        <v>84.56</v>
      </c>
    </row>
    <row r="76" spans="1:5" s="17" customFormat="1" ht="12" x14ac:dyDescent="0.15">
      <c r="A76" s="16" t="s">
        <v>67</v>
      </c>
      <c r="B76" s="28">
        <v>28.92</v>
      </c>
      <c r="C76" s="28">
        <v>52.28</v>
      </c>
      <c r="D76" s="20">
        <v>1.99</v>
      </c>
      <c r="E76" s="39">
        <f t="shared" si="4"/>
        <v>83.19</v>
      </c>
    </row>
    <row r="77" spans="1:5" s="17" customFormat="1" ht="12" x14ac:dyDescent="0.15">
      <c r="A77" s="16" t="s">
        <v>68</v>
      </c>
      <c r="B77" s="28">
        <v>309.79000000000002</v>
      </c>
      <c r="C77" s="28">
        <v>277.66000000000003</v>
      </c>
      <c r="D77" s="20">
        <v>8.77</v>
      </c>
      <c r="E77" s="39">
        <f t="shared" si="4"/>
        <v>596.22</v>
      </c>
    </row>
    <row r="78" spans="1:5" s="17" customFormat="1" ht="12" x14ac:dyDescent="0.15">
      <c r="A78" s="16" t="s">
        <v>69</v>
      </c>
      <c r="B78" s="28">
        <v>35.15</v>
      </c>
      <c r="C78" s="28">
        <v>53</v>
      </c>
      <c r="D78" s="20">
        <v>1.55</v>
      </c>
      <c r="E78" s="39">
        <f t="shared" si="4"/>
        <v>89.7</v>
      </c>
    </row>
    <row r="79" spans="1:5" s="17" customFormat="1" ht="12" x14ac:dyDescent="0.15">
      <c r="A79" s="16" t="s">
        <v>70</v>
      </c>
      <c r="B79" s="28">
        <v>47.79</v>
      </c>
      <c r="C79" s="28">
        <v>74.86</v>
      </c>
      <c r="D79" s="20">
        <v>6.26</v>
      </c>
      <c r="E79" s="39">
        <f t="shared" si="4"/>
        <v>128.91</v>
      </c>
    </row>
    <row r="80" spans="1:5" s="17" customFormat="1" ht="12" x14ac:dyDescent="0.15">
      <c r="A80" s="16" t="s">
        <v>71</v>
      </c>
      <c r="B80" s="28">
        <v>169.39</v>
      </c>
      <c r="C80" s="28">
        <v>143.66999999999999</v>
      </c>
      <c r="D80" s="20">
        <v>3.63</v>
      </c>
      <c r="E80" s="39">
        <f t="shared" si="4"/>
        <v>316.69</v>
      </c>
    </row>
    <row r="81" spans="1:5" s="17" customFormat="1" ht="12" x14ac:dyDescent="0.15">
      <c r="A81" s="16" t="s">
        <v>72</v>
      </c>
      <c r="B81" s="28">
        <v>383.07</v>
      </c>
      <c r="C81" s="28">
        <v>398.23</v>
      </c>
      <c r="D81" s="20">
        <v>10.02</v>
      </c>
      <c r="E81" s="39">
        <f t="shared" si="4"/>
        <v>791.32</v>
      </c>
    </row>
    <row r="82" spans="1:5" s="17" customFormat="1" ht="12" x14ac:dyDescent="0.15">
      <c r="A82" s="15" t="s">
        <v>317</v>
      </c>
      <c r="B82" s="28">
        <v>195.29</v>
      </c>
      <c r="C82" s="28">
        <v>258.04000000000002</v>
      </c>
      <c r="D82" s="20">
        <v>8.3699999999999992</v>
      </c>
      <c r="E82" s="39">
        <f t="shared" si="4"/>
        <v>461.7</v>
      </c>
    </row>
    <row r="83" spans="1:5" s="17" customFormat="1" ht="12" x14ac:dyDescent="0.15">
      <c r="A83" s="16" t="s">
        <v>73</v>
      </c>
      <c r="B83" s="28">
        <v>147.12</v>
      </c>
      <c r="C83" s="28">
        <v>234.92</v>
      </c>
      <c r="D83" s="20">
        <v>9.98</v>
      </c>
      <c r="E83" s="39">
        <f t="shared" si="4"/>
        <v>392.02</v>
      </c>
    </row>
    <row r="84" spans="1:5" s="17" customFormat="1" ht="12" x14ac:dyDescent="0.15">
      <c r="A84" s="16" t="s">
        <v>74</v>
      </c>
      <c r="B84" s="28">
        <v>97.61</v>
      </c>
      <c r="C84" s="28">
        <v>87.1</v>
      </c>
      <c r="D84" s="20">
        <v>2.58</v>
      </c>
      <c r="E84" s="39">
        <f t="shared" si="4"/>
        <v>187.29</v>
      </c>
    </row>
    <row r="85" spans="1:5" s="17" customFormat="1" ht="12" x14ac:dyDescent="0.15">
      <c r="A85" s="16" t="s">
        <v>75</v>
      </c>
      <c r="B85" s="28">
        <v>75.709999999999994</v>
      </c>
      <c r="C85" s="28">
        <v>85.15</v>
      </c>
      <c r="D85" s="20">
        <v>2.92</v>
      </c>
      <c r="E85" s="39">
        <f t="shared" si="4"/>
        <v>163.78</v>
      </c>
    </row>
    <row r="86" spans="1:5" s="17" customFormat="1" ht="12" x14ac:dyDescent="0.15">
      <c r="A86" s="16" t="s">
        <v>76</v>
      </c>
      <c r="B86" s="28">
        <v>130.79</v>
      </c>
      <c r="C86" s="28">
        <v>144.55000000000001</v>
      </c>
      <c r="D86" s="20">
        <v>20.59</v>
      </c>
      <c r="E86" s="39">
        <f t="shared" si="4"/>
        <v>295.93</v>
      </c>
    </row>
    <row r="87" spans="1:5" s="17" customFormat="1" ht="12" x14ac:dyDescent="0.15">
      <c r="A87" s="16" t="s">
        <v>77</v>
      </c>
      <c r="B87" s="28">
        <v>155.43</v>
      </c>
      <c r="C87" s="28">
        <v>85.45</v>
      </c>
      <c r="D87" s="20">
        <v>0.89</v>
      </c>
      <c r="E87" s="39">
        <f t="shared" si="4"/>
        <v>241.77</v>
      </c>
    </row>
    <row r="88" spans="1:5" s="17" customFormat="1" ht="12" x14ac:dyDescent="0.15">
      <c r="A88" s="16" t="s">
        <v>78</v>
      </c>
      <c r="B88" s="28">
        <v>118.36</v>
      </c>
      <c r="C88" s="28">
        <v>129.6</v>
      </c>
      <c r="D88" s="20">
        <v>4.6100000000000003</v>
      </c>
      <c r="E88" s="39">
        <f t="shared" si="4"/>
        <v>252.57</v>
      </c>
    </row>
    <row r="89" spans="1:5" s="17" customFormat="1" ht="12" x14ac:dyDescent="0.15">
      <c r="A89" s="22" t="s">
        <v>79</v>
      </c>
      <c r="B89" s="28">
        <v>19.86</v>
      </c>
      <c r="C89" s="28">
        <v>26.44</v>
      </c>
      <c r="D89" s="20">
        <v>0.9</v>
      </c>
      <c r="E89" s="39">
        <f t="shared" si="4"/>
        <v>47.2</v>
      </c>
    </row>
    <row r="90" spans="1:5" s="17" customFormat="1" ht="12" x14ac:dyDescent="0.15">
      <c r="A90" s="22" t="s">
        <v>80</v>
      </c>
      <c r="B90" s="28">
        <v>26.86</v>
      </c>
      <c r="C90" s="28">
        <v>34.76</v>
      </c>
      <c r="D90" s="20">
        <v>1.5</v>
      </c>
      <c r="E90" s="39">
        <f t="shared" si="4"/>
        <v>63.12</v>
      </c>
    </row>
    <row r="91" spans="1:5" s="17" customFormat="1" ht="12" x14ac:dyDescent="0.15">
      <c r="A91" s="22" t="s">
        <v>81</v>
      </c>
      <c r="B91" s="28">
        <v>81.099999999999994</v>
      </c>
      <c r="C91" s="28">
        <v>76.099999999999994</v>
      </c>
      <c r="D91" s="20">
        <v>3.5</v>
      </c>
      <c r="E91" s="39">
        <f t="shared" si="4"/>
        <v>160.69999999999999</v>
      </c>
    </row>
    <row r="92" spans="1:5" s="17" customFormat="1" ht="12" x14ac:dyDescent="0.15">
      <c r="A92" s="22" t="s">
        <v>82</v>
      </c>
      <c r="B92" s="28">
        <v>12.17</v>
      </c>
      <c r="C92" s="28">
        <v>13.32</v>
      </c>
      <c r="D92" s="20">
        <v>0.3</v>
      </c>
      <c r="E92" s="39">
        <f t="shared" si="4"/>
        <v>25.79</v>
      </c>
    </row>
    <row r="93" spans="1:5" s="17" customFormat="1" ht="12" x14ac:dyDescent="0.15">
      <c r="A93" s="22" t="s">
        <v>83</v>
      </c>
      <c r="B93" s="28">
        <v>93.83</v>
      </c>
      <c r="C93" s="28">
        <v>85.76</v>
      </c>
      <c r="D93" s="20">
        <v>6.38</v>
      </c>
      <c r="E93" s="39">
        <f t="shared" si="4"/>
        <v>185.97</v>
      </c>
    </row>
    <row r="94" spans="1:5" s="17" customFormat="1" ht="12" x14ac:dyDescent="0.15">
      <c r="A94" s="22" t="s">
        <v>84</v>
      </c>
      <c r="B94" s="28">
        <v>25.47</v>
      </c>
      <c r="C94" s="28">
        <v>76.510000000000005</v>
      </c>
      <c r="D94" s="20">
        <v>2.75</v>
      </c>
      <c r="E94" s="39">
        <f t="shared" si="4"/>
        <v>104.73</v>
      </c>
    </row>
    <row r="95" spans="1:5" s="17" customFormat="1" ht="12" x14ac:dyDescent="0.15">
      <c r="A95" s="16" t="s">
        <v>85</v>
      </c>
      <c r="B95" s="28">
        <v>354.02</v>
      </c>
      <c r="C95" s="28">
        <v>370.47</v>
      </c>
      <c r="D95" s="20">
        <v>22.27</v>
      </c>
      <c r="E95" s="39">
        <f t="shared" si="4"/>
        <v>746.76</v>
      </c>
    </row>
    <row r="96" spans="1:5" s="17" customFormat="1" ht="12" x14ac:dyDescent="0.15">
      <c r="A96" s="16" t="s">
        <v>86</v>
      </c>
      <c r="B96" s="28">
        <v>326.98</v>
      </c>
      <c r="C96" s="28">
        <v>230.32</v>
      </c>
      <c r="D96" s="20">
        <v>13.2</v>
      </c>
      <c r="E96" s="39">
        <f t="shared" si="4"/>
        <v>570.5</v>
      </c>
    </row>
    <row r="97" spans="1:5" s="17" customFormat="1" ht="12" x14ac:dyDescent="0.15">
      <c r="A97" s="16" t="s">
        <v>87</v>
      </c>
      <c r="B97" s="28">
        <v>122.42</v>
      </c>
      <c r="C97" s="28">
        <v>107.55</v>
      </c>
      <c r="D97" s="20">
        <v>6.79</v>
      </c>
      <c r="E97" s="39">
        <f t="shared" si="4"/>
        <v>236.76</v>
      </c>
    </row>
    <row r="98" spans="1:5" s="17" customFormat="1" ht="12" x14ac:dyDescent="0.15">
      <c r="A98" s="16" t="s">
        <v>88</v>
      </c>
      <c r="B98" s="28">
        <v>211.79</v>
      </c>
      <c r="C98" s="28">
        <v>222.02</v>
      </c>
      <c r="D98" s="20">
        <v>7.95</v>
      </c>
      <c r="E98" s="39">
        <f t="shared" si="4"/>
        <v>441.76</v>
      </c>
    </row>
    <row r="99" spans="1:5" s="17" customFormat="1" ht="12" x14ac:dyDescent="0.15">
      <c r="A99" s="16" t="s">
        <v>89</v>
      </c>
      <c r="B99" s="28">
        <v>253.73</v>
      </c>
      <c r="C99" s="28">
        <v>294.95999999999998</v>
      </c>
      <c r="D99" s="20">
        <v>25.84</v>
      </c>
      <c r="E99" s="39">
        <f t="shared" si="4"/>
        <v>574.53</v>
      </c>
    </row>
    <row r="100" spans="1:5" s="17" customFormat="1" ht="12" x14ac:dyDescent="0.15">
      <c r="A100" s="16" t="s">
        <v>90</v>
      </c>
      <c r="B100" s="28">
        <v>435.29</v>
      </c>
      <c r="C100" s="28">
        <v>445.82</v>
      </c>
      <c r="D100" s="20">
        <v>15.88</v>
      </c>
      <c r="E100" s="39">
        <f t="shared" si="4"/>
        <v>896.99</v>
      </c>
    </row>
  </sheetData>
  <mergeCells count="1">
    <mergeCell ref="A2:E2"/>
  </mergeCells>
  <phoneticPr fontId="11" type="noConversion"/>
  <printOptions horizontalCentered="1"/>
  <pageMargins left="0.27" right="0.27" top="0.6" bottom="0.98425196850393704" header="0.51181102362204722" footer="0.51181102362204722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2"/>
  <sheetViews>
    <sheetView showZero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80" sqref="A80:XFD80"/>
    </sheetView>
  </sheetViews>
  <sheetFormatPr defaultRowHeight="14.25" x14ac:dyDescent="0.15"/>
  <cols>
    <col min="1" max="1" width="11.625" style="30" customWidth="1"/>
    <col min="2" max="2" width="16.625" style="30" customWidth="1"/>
    <col min="3" max="3" width="11.875" style="30" customWidth="1"/>
    <col min="4" max="4" width="19.125" style="30" customWidth="1"/>
    <col min="5" max="5" width="16.75" style="33" customWidth="1"/>
    <col min="6" max="6" width="18.125" style="30" customWidth="1"/>
    <col min="7" max="7" width="12.375" style="30" bestFit="1" customWidth="1"/>
    <col min="8" max="249" width="9" style="30"/>
    <col min="250" max="250" width="10.25" style="30" bestFit="1" customWidth="1"/>
    <col min="251" max="251" width="10.875" style="30" customWidth="1"/>
    <col min="252" max="252" width="9.625" style="30" customWidth="1"/>
    <col min="253" max="253" width="10.5" style="30" customWidth="1"/>
    <col min="254" max="258" width="10.5" style="30" bestFit="1" customWidth="1"/>
    <col min="259" max="259" width="14.75" style="30" customWidth="1"/>
    <col min="260" max="261" width="9" style="30"/>
    <col min="262" max="263" width="12.375" style="30" bestFit="1" customWidth="1"/>
    <col min="264" max="505" width="9" style="30"/>
    <col min="506" max="506" width="10.25" style="30" bestFit="1" customWidth="1"/>
    <col min="507" max="507" width="10.875" style="30" customWidth="1"/>
    <col min="508" max="508" width="9.625" style="30" customWidth="1"/>
    <col min="509" max="509" width="10.5" style="30" customWidth="1"/>
    <col min="510" max="514" width="10.5" style="30" bestFit="1" customWidth="1"/>
    <col min="515" max="515" width="14.75" style="30" customWidth="1"/>
    <col min="516" max="517" width="9" style="30"/>
    <col min="518" max="519" width="12.375" style="30" bestFit="1" customWidth="1"/>
    <col min="520" max="761" width="9" style="30"/>
    <col min="762" max="762" width="10.25" style="30" bestFit="1" customWidth="1"/>
    <col min="763" max="763" width="10.875" style="30" customWidth="1"/>
    <col min="764" max="764" width="9.625" style="30" customWidth="1"/>
    <col min="765" max="765" width="10.5" style="30" customWidth="1"/>
    <col min="766" max="770" width="10.5" style="30" bestFit="1" customWidth="1"/>
    <col min="771" max="771" width="14.75" style="30" customWidth="1"/>
    <col min="772" max="773" width="9" style="30"/>
    <col min="774" max="775" width="12.375" style="30" bestFit="1" customWidth="1"/>
    <col min="776" max="1017" width="9" style="30"/>
    <col min="1018" max="1018" width="10.25" style="30" bestFit="1" customWidth="1"/>
    <col min="1019" max="1019" width="10.875" style="30" customWidth="1"/>
    <col min="1020" max="1020" width="9.625" style="30" customWidth="1"/>
    <col min="1021" max="1021" width="10.5" style="30" customWidth="1"/>
    <col min="1022" max="1026" width="10.5" style="30" bestFit="1" customWidth="1"/>
    <col min="1027" max="1027" width="14.75" style="30" customWidth="1"/>
    <col min="1028" max="1029" width="9" style="30"/>
    <col min="1030" max="1031" width="12.375" style="30" bestFit="1" customWidth="1"/>
    <col min="1032" max="1273" width="9" style="30"/>
    <col min="1274" max="1274" width="10.25" style="30" bestFit="1" customWidth="1"/>
    <col min="1275" max="1275" width="10.875" style="30" customWidth="1"/>
    <col min="1276" max="1276" width="9.625" style="30" customWidth="1"/>
    <col min="1277" max="1277" width="10.5" style="30" customWidth="1"/>
    <col min="1278" max="1282" width="10.5" style="30" bestFit="1" customWidth="1"/>
    <col min="1283" max="1283" width="14.75" style="30" customWidth="1"/>
    <col min="1284" max="1285" width="9" style="30"/>
    <col min="1286" max="1287" width="12.375" style="30" bestFit="1" customWidth="1"/>
    <col min="1288" max="1529" width="9" style="30"/>
    <col min="1530" max="1530" width="10.25" style="30" bestFit="1" customWidth="1"/>
    <col min="1531" max="1531" width="10.875" style="30" customWidth="1"/>
    <col min="1532" max="1532" width="9.625" style="30" customWidth="1"/>
    <col min="1533" max="1533" width="10.5" style="30" customWidth="1"/>
    <col min="1534" max="1538" width="10.5" style="30" bestFit="1" customWidth="1"/>
    <col min="1539" max="1539" width="14.75" style="30" customWidth="1"/>
    <col min="1540" max="1541" width="9" style="30"/>
    <col min="1542" max="1543" width="12.375" style="30" bestFit="1" customWidth="1"/>
    <col min="1544" max="1785" width="9" style="30"/>
    <col min="1786" max="1786" width="10.25" style="30" bestFit="1" customWidth="1"/>
    <col min="1787" max="1787" width="10.875" style="30" customWidth="1"/>
    <col min="1788" max="1788" width="9.625" style="30" customWidth="1"/>
    <col min="1789" max="1789" width="10.5" style="30" customWidth="1"/>
    <col min="1790" max="1794" width="10.5" style="30" bestFit="1" customWidth="1"/>
    <col min="1795" max="1795" width="14.75" style="30" customWidth="1"/>
    <col min="1796" max="1797" width="9" style="30"/>
    <col min="1798" max="1799" width="12.375" style="30" bestFit="1" customWidth="1"/>
    <col min="1800" max="2041" width="9" style="30"/>
    <col min="2042" max="2042" width="10.25" style="30" bestFit="1" customWidth="1"/>
    <col min="2043" max="2043" width="10.875" style="30" customWidth="1"/>
    <col min="2044" max="2044" width="9.625" style="30" customWidth="1"/>
    <col min="2045" max="2045" width="10.5" style="30" customWidth="1"/>
    <col min="2046" max="2050" width="10.5" style="30" bestFit="1" customWidth="1"/>
    <col min="2051" max="2051" width="14.75" style="30" customWidth="1"/>
    <col min="2052" max="2053" width="9" style="30"/>
    <col min="2054" max="2055" width="12.375" style="30" bestFit="1" customWidth="1"/>
    <col min="2056" max="2297" width="9" style="30"/>
    <col min="2298" max="2298" width="10.25" style="30" bestFit="1" customWidth="1"/>
    <col min="2299" max="2299" width="10.875" style="30" customWidth="1"/>
    <col min="2300" max="2300" width="9.625" style="30" customWidth="1"/>
    <col min="2301" max="2301" width="10.5" style="30" customWidth="1"/>
    <col min="2302" max="2306" width="10.5" style="30" bestFit="1" customWidth="1"/>
    <col min="2307" max="2307" width="14.75" style="30" customWidth="1"/>
    <col min="2308" max="2309" width="9" style="30"/>
    <col min="2310" max="2311" width="12.375" style="30" bestFit="1" customWidth="1"/>
    <col min="2312" max="2553" width="9" style="30"/>
    <col min="2554" max="2554" width="10.25" style="30" bestFit="1" customWidth="1"/>
    <col min="2555" max="2555" width="10.875" style="30" customWidth="1"/>
    <col min="2556" max="2556" width="9.625" style="30" customWidth="1"/>
    <col min="2557" max="2557" width="10.5" style="30" customWidth="1"/>
    <col min="2558" max="2562" width="10.5" style="30" bestFit="1" customWidth="1"/>
    <col min="2563" max="2563" width="14.75" style="30" customWidth="1"/>
    <col min="2564" max="2565" width="9" style="30"/>
    <col min="2566" max="2567" width="12.375" style="30" bestFit="1" customWidth="1"/>
    <col min="2568" max="2809" width="9" style="30"/>
    <col min="2810" max="2810" width="10.25" style="30" bestFit="1" customWidth="1"/>
    <col min="2811" max="2811" width="10.875" style="30" customWidth="1"/>
    <col min="2812" max="2812" width="9.625" style="30" customWidth="1"/>
    <col min="2813" max="2813" width="10.5" style="30" customWidth="1"/>
    <col min="2814" max="2818" width="10.5" style="30" bestFit="1" customWidth="1"/>
    <col min="2819" max="2819" width="14.75" style="30" customWidth="1"/>
    <col min="2820" max="2821" width="9" style="30"/>
    <col min="2822" max="2823" width="12.375" style="30" bestFit="1" customWidth="1"/>
    <col min="2824" max="3065" width="9" style="30"/>
    <col min="3066" max="3066" width="10.25" style="30" bestFit="1" customWidth="1"/>
    <col min="3067" max="3067" width="10.875" style="30" customWidth="1"/>
    <col min="3068" max="3068" width="9.625" style="30" customWidth="1"/>
    <col min="3069" max="3069" width="10.5" style="30" customWidth="1"/>
    <col min="3070" max="3074" width="10.5" style="30" bestFit="1" customWidth="1"/>
    <col min="3075" max="3075" width="14.75" style="30" customWidth="1"/>
    <col min="3076" max="3077" width="9" style="30"/>
    <col min="3078" max="3079" width="12.375" style="30" bestFit="1" customWidth="1"/>
    <col min="3080" max="3321" width="9" style="30"/>
    <col min="3322" max="3322" width="10.25" style="30" bestFit="1" customWidth="1"/>
    <col min="3323" max="3323" width="10.875" style="30" customWidth="1"/>
    <col min="3324" max="3324" width="9.625" style="30" customWidth="1"/>
    <col min="3325" max="3325" width="10.5" style="30" customWidth="1"/>
    <col min="3326" max="3330" width="10.5" style="30" bestFit="1" customWidth="1"/>
    <col min="3331" max="3331" width="14.75" style="30" customWidth="1"/>
    <col min="3332" max="3333" width="9" style="30"/>
    <col min="3334" max="3335" width="12.375" style="30" bestFit="1" customWidth="1"/>
    <col min="3336" max="3577" width="9" style="30"/>
    <col min="3578" max="3578" width="10.25" style="30" bestFit="1" customWidth="1"/>
    <col min="3579" max="3579" width="10.875" style="30" customWidth="1"/>
    <col min="3580" max="3580" width="9.625" style="30" customWidth="1"/>
    <col min="3581" max="3581" width="10.5" style="30" customWidth="1"/>
    <col min="3582" max="3586" width="10.5" style="30" bestFit="1" customWidth="1"/>
    <col min="3587" max="3587" width="14.75" style="30" customWidth="1"/>
    <col min="3588" max="3589" width="9" style="30"/>
    <col min="3590" max="3591" width="12.375" style="30" bestFit="1" customWidth="1"/>
    <col min="3592" max="3833" width="9" style="30"/>
    <col min="3834" max="3834" width="10.25" style="30" bestFit="1" customWidth="1"/>
    <col min="3835" max="3835" width="10.875" style="30" customWidth="1"/>
    <col min="3836" max="3836" width="9.625" style="30" customWidth="1"/>
    <col min="3837" max="3837" width="10.5" style="30" customWidth="1"/>
    <col min="3838" max="3842" width="10.5" style="30" bestFit="1" customWidth="1"/>
    <col min="3843" max="3843" width="14.75" style="30" customWidth="1"/>
    <col min="3844" max="3845" width="9" style="30"/>
    <col min="3846" max="3847" width="12.375" style="30" bestFit="1" customWidth="1"/>
    <col min="3848" max="4089" width="9" style="30"/>
    <col min="4090" max="4090" width="10.25" style="30" bestFit="1" customWidth="1"/>
    <col min="4091" max="4091" width="10.875" style="30" customWidth="1"/>
    <col min="4092" max="4092" width="9.625" style="30" customWidth="1"/>
    <col min="4093" max="4093" width="10.5" style="30" customWidth="1"/>
    <col min="4094" max="4098" width="10.5" style="30" bestFit="1" customWidth="1"/>
    <col min="4099" max="4099" width="14.75" style="30" customWidth="1"/>
    <col min="4100" max="4101" width="9" style="30"/>
    <col min="4102" max="4103" width="12.375" style="30" bestFit="1" customWidth="1"/>
    <col min="4104" max="4345" width="9" style="30"/>
    <col min="4346" max="4346" width="10.25" style="30" bestFit="1" customWidth="1"/>
    <col min="4347" max="4347" width="10.875" style="30" customWidth="1"/>
    <col min="4348" max="4348" width="9.625" style="30" customWidth="1"/>
    <col min="4349" max="4349" width="10.5" style="30" customWidth="1"/>
    <col min="4350" max="4354" width="10.5" style="30" bestFit="1" customWidth="1"/>
    <col min="4355" max="4355" width="14.75" style="30" customWidth="1"/>
    <col min="4356" max="4357" width="9" style="30"/>
    <col min="4358" max="4359" width="12.375" style="30" bestFit="1" customWidth="1"/>
    <col min="4360" max="4601" width="9" style="30"/>
    <col min="4602" max="4602" width="10.25" style="30" bestFit="1" customWidth="1"/>
    <col min="4603" max="4603" width="10.875" style="30" customWidth="1"/>
    <col min="4604" max="4604" width="9.625" style="30" customWidth="1"/>
    <col min="4605" max="4605" width="10.5" style="30" customWidth="1"/>
    <col min="4606" max="4610" width="10.5" style="30" bestFit="1" customWidth="1"/>
    <col min="4611" max="4611" width="14.75" style="30" customWidth="1"/>
    <col min="4612" max="4613" width="9" style="30"/>
    <col min="4614" max="4615" width="12.375" style="30" bestFit="1" customWidth="1"/>
    <col min="4616" max="4857" width="9" style="30"/>
    <col min="4858" max="4858" width="10.25" style="30" bestFit="1" customWidth="1"/>
    <col min="4859" max="4859" width="10.875" style="30" customWidth="1"/>
    <col min="4860" max="4860" width="9.625" style="30" customWidth="1"/>
    <col min="4861" max="4861" width="10.5" style="30" customWidth="1"/>
    <col min="4862" max="4866" width="10.5" style="30" bestFit="1" customWidth="1"/>
    <col min="4867" max="4867" width="14.75" style="30" customWidth="1"/>
    <col min="4868" max="4869" width="9" style="30"/>
    <col min="4870" max="4871" width="12.375" style="30" bestFit="1" customWidth="1"/>
    <col min="4872" max="5113" width="9" style="30"/>
    <col min="5114" max="5114" width="10.25" style="30" bestFit="1" customWidth="1"/>
    <col min="5115" max="5115" width="10.875" style="30" customWidth="1"/>
    <col min="5116" max="5116" width="9.625" style="30" customWidth="1"/>
    <col min="5117" max="5117" width="10.5" style="30" customWidth="1"/>
    <col min="5118" max="5122" width="10.5" style="30" bestFit="1" customWidth="1"/>
    <col min="5123" max="5123" width="14.75" style="30" customWidth="1"/>
    <col min="5124" max="5125" width="9" style="30"/>
    <col min="5126" max="5127" width="12.375" style="30" bestFit="1" customWidth="1"/>
    <col min="5128" max="5369" width="9" style="30"/>
    <col min="5370" max="5370" width="10.25" style="30" bestFit="1" customWidth="1"/>
    <col min="5371" max="5371" width="10.875" style="30" customWidth="1"/>
    <col min="5372" max="5372" width="9.625" style="30" customWidth="1"/>
    <col min="5373" max="5373" width="10.5" style="30" customWidth="1"/>
    <col min="5374" max="5378" width="10.5" style="30" bestFit="1" customWidth="1"/>
    <col min="5379" max="5379" width="14.75" style="30" customWidth="1"/>
    <col min="5380" max="5381" width="9" style="30"/>
    <col min="5382" max="5383" width="12.375" style="30" bestFit="1" customWidth="1"/>
    <col min="5384" max="5625" width="9" style="30"/>
    <col min="5626" max="5626" width="10.25" style="30" bestFit="1" customWidth="1"/>
    <col min="5627" max="5627" width="10.875" style="30" customWidth="1"/>
    <col min="5628" max="5628" width="9.625" style="30" customWidth="1"/>
    <col min="5629" max="5629" width="10.5" style="30" customWidth="1"/>
    <col min="5630" max="5634" width="10.5" style="30" bestFit="1" customWidth="1"/>
    <col min="5635" max="5635" width="14.75" style="30" customWidth="1"/>
    <col min="5636" max="5637" width="9" style="30"/>
    <col min="5638" max="5639" width="12.375" style="30" bestFit="1" customWidth="1"/>
    <col min="5640" max="5881" width="9" style="30"/>
    <col min="5882" max="5882" width="10.25" style="30" bestFit="1" customWidth="1"/>
    <col min="5883" max="5883" width="10.875" style="30" customWidth="1"/>
    <col min="5884" max="5884" width="9.625" style="30" customWidth="1"/>
    <col min="5885" max="5885" width="10.5" style="30" customWidth="1"/>
    <col min="5886" max="5890" width="10.5" style="30" bestFit="1" customWidth="1"/>
    <col min="5891" max="5891" width="14.75" style="30" customWidth="1"/>
    <col min="5892" max="5893" width="9" style="30"/>
    <col min="5894" max="5895" width="12.375" style="30" bestFit="1" customWidth="1"/>
    <col min="5896" max="6137" width="9" style="30"/>
    <col min="6138" max="6138" width="10.25" style="30" bestFit="1" customWidth="1"/>
    <col min="6139" max="6139" width="10.875" style="30" customWidth="1"/>
    <col min="6140" max="6140" width="9.625" style="30" customWidth="1"/>
    <col min="6141" max="6141" width="10.5" style="30" customWidth="1"/>
    <col min="6142" max="6146" width="10.5" style="30" bestFit="1" customWidth="1"/>
    <col min="6147" max="6147" width="14.75" style="30" customWidth="1"/>
    <col min="6148" max="6149" width="9" style="30"/>
    <col min="6150" max="6151" width="12.375" style="30" bestFit="1" customWidth="1"/>
    <col min="6152" max="6393" width="9" style="30"/>
    <col min="6394" max="6394" width="10.25" style="30" bestFit="1" customWidth="1"/>
    <col min="6395" max="6395" width="10.875" style="30" customWidth="1"/>
    <col min="6396" max="6396" width="9.625" style="30" customWidth="1"/>
    <col min="6397" max="6397" width="10.5" style="30" customWidth="1"/>
    <col min="6398" max="6402" width="10.5" style="30" bestFit="1" customWidth="1"/>
    <col min="6403" max="6403" width="14.75" style="30" customWidth="1"/>
    <col min="6404" max="6405" width="9" style="30"/>
    <col min="6406" max="6407" width="12.375" style="30" bestFit="1" customWidth="1"/>
    <col min="6408" max="6649" width="9" style="30"/>
    <col min="6650" max="6650" width="10.25" style="30" bestFit="1" customWidth="1"/>
    <col min="6651" max="6651" width="10.875" style="30" customWidth="1"/>
    <col min="6652" max="6652" width="9.625" style="30" customWidth="1"/>
    <col min="6653" max="6653" width="10.5" style="30" customWidth="1"/>
    <col min="6654" max="6658" width="10.5" style="30" bestFit="1" customWidth="1"/>
    <col min="6659" max="6659" width="14.75" style="30" customWidth="1"/>
    <col min="6660" max="6661" width="9" style="30"/>
    <col min="6662" max="6663" width="12.375" style="30" bestFit="1" customWidth="1"/>
    <col min="6664" max="6905" width="9" style="30"/>
    <col min="6906" max="6906" width="10.25" style="30" bestFit="1" customWidth="1"/>
    <col min="6907" max="6907" width="10.875" style="30" customWidth="1"/>
    <col min="6908" max="6908" width="9.625" style="30" customWidth="1"/>
    <col min="6909" max="6909" width="10.5" style="30" customWidth="1"/>
    <col min="6910" max="6914" width="10.5" style="30" bestFit="1" customWidth="1"/>
    <col min="6915" max="6915" width="14.75" style="30" customWidth="1"/>
    <col min="6916" max="6917" width="9" style="30"/>
    <col min="6918" max="6919" width="12.375" style="30" bestFit="1" customWidth="1"/>
    <col min="6920" max="7161" width="9" style="30"/>
    <col min="7162" max="7162" width="10.25" style="30" bestFit="1" customWidth="1"/>
    <col min="7163" max="7163" width="10.875" style="30" customWidth="1"/>
    <col min="7164" max="7164" width="9.625" style="30" customWidth="1"/>
    <col min="7165" max="7165" width="10.5" style="30" customWidth="1"/>
    <col min="7166" max="7170" width="10.5" style="30" bestFit="1" customWidth="1"/>
    <col min="7171" max="7171" width="14.75" style="30" customWidth="1"/>
    <col min="7172" max="7173" width="9" style="30"/>
    <col min="7174" max="7175" width="12.375" style="30" bestFit="1" customWidth="1"/>
    <col min="7176" max="7417" width="9" style="30"/>
    <col min="7418" max="7418" width="10.25" style="30" bestFit="1" customWidth="1"/>
    <col min="7419" max="7419" width="10.875" style="30" customWidth="1"/>
    <col min="7420" max="7420" width="9.625" style="30" customWidth="1"/>
    <col min="7421" max="7421" width="10.5" style="30" customWidth="1"/>
    <col min="7422" max="7426" width="10.5" style="30" bestFit="1" customWidth="1"/>
    <col min="7427" max="7427" width="14.75" style="30" customWidth="1"/>
    <col min="7428" max="7429" width="9" style="30"/>
    <col min="7430" max="7431" width="12.375" style="30" bestFit="1" customWidth="1"/>
    <col min="7432" max="7673" width="9" style="30"/>
    <col min="7674" max="7674" width="10.25" style="30" bestFit="1" customWidth="1"/>
    <col min="7675" max="7675" width="10.875" style="30" customWidth="1"/>
    <col min="7676" max="7676" width="9.625" style="30" customWidth="1"/>
    <col min="7677" max="7677" width="10.5" style="30" customWidth="1"/>
    <col min="7678" max="7682" width="10.5" style="30" bestFit="1" customWidth="1"/>
    <col min="7683" max="7683" width="14.75" style="30" customWidth="1"/>
    <col min="7684" max="7685" width="9" style="30"/>
    <col min="7686" max="7687" width="12.375" style="30" bestFit="1" customWidth="1"/>
    <col min="7688" max="7929" width="9" style="30"/>
    <col min="7930" max="7930" width="10.25" style="30" bestFit="1" customWidth="1"/>
    <col min="7931" max="7931" width="10.875" style="30" customWidth="1"/>
    <col min="7932" max="7932" width="9.625" style="30" customWidth="1"/>
    <col min="7933" max="7933" width="10.5" style="30" customWidth="1"/>
    <col min="7934" max="7938" width="10.5" style="30" bestFit="1" customWidth="1"/>
    <col min="7939" max="7939" width="14.75" style="30" customWidth="1"/>
    <col min="7940" max="7941" width="9" style="30"/>
    <col min="7942" max="7943" width="12.375" style="30" bestFit="1" customWidth="1"/>
    <col min="7944" max="8185" width="9" style="30"/>
    <col min="8186" max="8186" width="10.25" style="30" bestFit="1" customWidth="1"/>
    <col min="8187" max="8187" width="10.875" style="30" customWidth="1"/>
    <col min="8188" max="8188" width="9.625" style="30" customWidth="1"/>
    <col min="8189" max="8189" width="10.5" style="30" customWidth="1"/>
    <col min="8190" max="8194" width="10.5" style="30" bestFit="1" customWidth="1"/>
    <col min="8195" max="8195" width="14.75" style="30" customWidth="1"/>
    <col min="8196" max="8197" width="9" style="30"/>
    <col min="8198" max="8199" width="12.375" style="30" bestFit="1" customWidth="1"/>
    <col min="8200" max="8441" width="9" style="30"/>
    <col min="8442" max="8442" width="10.25" style="30" bestFit="1" customWidth="1"/>
    <col min="8443" max="8443" width="10.875" style="30" customWidth="1"/>
    <col min="8444" max="8444" width="9.625" style="30" customWidth="1"/>
    <col min="8445" max="8445" width="10.5" style="30" customWidth="1"/>
    <col min="8446" max="8450" width="10.5" style="30" bestFit="1" customWidth="1"/>
    <col min="8451" max="8451" width="14.75" style="30" customWidth="1"/>
    <col min="8452" max="8453" width="9" style="30"/>
    <col min="8454" max="8455" width="12.375" style="30" bestFit="1" customWidth="1"/>
    <col min="8456" max="8697" width="9" style="30"/>
    <col min="8698" max="8698" width="10.25" style="30" bestFit="1" customWidth="1"/>
    <col min="8699" max="8699" width="10.875" style="30" customWidth="1"/>
    <col min="8700" max="8700" width="9.625" style="30" customWidth="1"/>
    <col min="8701" max="8701" width="10.5" style="30" customWidth="1"/>
    <col min="8702" max="8706" width="10.5" style="30" bestFit="1" customWidth="1"/>
    <col min="8707" max="8707" width="14.75" style="30" customWidth="1"/>
    <col min="8708" max="8709" width="9" style="30"/>
    <col min="8710" max="8711" width="12.375" style="30" bestFit="1" customWidth="1"/>
    <col min="8712" max="8953" width="9" style="30"/>
    <col min="8954" max="8954" width="10.25" style="30" bestFit="1" customWidth="1"/>
    <col min="8955" max="8955" width="10.875" style="30" customWidth="1"/>
    <col min="8956" max="8956" width="9.625" style="30" customWidth="1"/>
    <col min="8957" max="8957" width="10.5" style="30" customWidth="1"/>
    <col min="8958" max="8962" width="10.5" style="30" bestFit="1" customWidth="1"/>
    <col min="8963" max="8963" width="14.75" style="30" customWidth="1"/>
    <col min="8964" max="8965" width="9" style="30"/>
    <col min="8966" max="8967" width="12.375" style="30" bestFit="1" customWidth="1"/>
    <col min="8968" max="9209" width="9" style="30"/>
    <col min="9210" max="9210" width="10.25" style="30" bestFit="1" customWidth="1"/>
    <col min="9211" max="9211" width="10.875" style="30" customWidth="1"/>
    <col min="9212" max="9212" width="9.625" style="30" customWidth="1"/>
    <col min="9213" max="9213" width="10.5" style="30" customWidth="1"/>
    <col min="9214" max="9218" width="10.5" style="30" bestFit="1" customWidth="1"/>
    <col min="9219" max="9219" width="14.75" style="30" customWidth="1"/>
    <col min="9220" max="9221" width="9" style="30"/>
    <col min="9222" max="9223" width="12.375" style="30" bestFit="1" customWidth="1"/>
    <col min="9224" max="9465" width="9" style="30"/>
    <col min="9466" max="9466" width="10.25" style="30" bestFit="1" customWidth="1"/>
    <col min="9467" max="9467" width="10.875" style="30" customWidth="1"/>
    <col min="9468" max="9468" width="9.625" style="30" customWidth="1"/>
    <col min="9469" max="9469" width="10.5" style="30" customWidth="1"/>
    <col min="9470" max="9474" width="10.5" style="30" bestFit="1" customWidth="1"/>
    <col min="9475" max="9475" width="14.75" style="30" customWidth="1"/>
    <col min="9476" max="9477" width="9" style="30"/>
    <col min="9478" max="9479" width="12.375" style="30" bestFit="1" customWidth="1"/>
    <col min="9480" max="9721" width="9" style="30"/>
    <col min="9722" max="9722" width="10.25" style="30" bestFit="1" customWidth="1"/>
    <col min="9723" max="9723" width="10.875" style="30" customWidth="1"/>
    <col min="9724" max="9724" width="9.625" style="30" customWidth="1"/>
    <col min="9725" max="9725" width="10.5" style="30" customWidth="1"/>
    <col min="9726" max="9730" width="10.5" style="30" bestFit="1" customWidth="1"/>
    <col min="9731" max="9731" width="14.75" style="30" customWidth="1"/>
    <col min="9732" max="9733" width="9" style="30"/>
    <col min="9734" max="9735" width="12.375" style="30" bestFit="1" customWidth="1"/>
    <col min="9736" max="9977" width="9" style="30"/>
    <col min="9978" max="9978" width="10.25" style="30" bestFit="1" customWidth="1"/>
    <col min="9979" max="9979" width="10.875" style="30" customWidth="1"/>
    <col min="9980" max="9980" width="9.625" style="30" customWidth="1"/>
    <col min="9981" max="9981" width="10.5" style="30" customWidth="1"/>
    <col min="9982" max="9986" width="10.5" style="30" bestFit="1" customWidth="1"/>
    <col min="9987" max="9987" width="14.75" style="30" customWidth="1"/>
    <col min="9988" max="9989" width="9" style="30"/>
    <col min="9990" max="9991" width="12.375" style="30" bestFit="1" customWidth="1"/>
    <col min="9992" max="10233" width="9" style="30"/>
    <col min="10234" max="10234" width="10.25" style="30" bestFit="1" customWidth="1"/>
    <col min="10235" max="10235" width="10.875" style="30" customWidth="1"/>
    <col min="10236" max="10236" width="9.625" style="30" customWidth="1"/>
    <col min="10237" max="10237" width="10.5" style="30" customWidth="1"/>
    <col min="10238" max="10242" width="10.5" style="30" bestFit="1" customWidth="1"/>
    <col min="10243" max="10243" width="14.75" style="30" customWidth="1"/>
    <col min="10244" max="10245" width="9" style="30"/>
    <col min="10246" max="10247" width="12.375" style="30" bestFit="1" customWidth="1"/>
    <col min="10248" max="10489" width="9" style="30"/>
    <col min="10490" max="10490" width="10.25" style="30" bestFit="1" customWidth="1"/>
    <col min="10491" max="10491" width="10.875" style="30" customWidth="1"/>
    <col min="10492" max="10492" width="9.625" style="30" customWidth="1"/>
    <col min="10493" max="10493" width="10.5" style="30" customWidth="1"/>
    <col min="10494" max="10498" width="10.5" style="30" bestFit="1" customWidth="1"/>
    <col min="10499" max="10499" width="14.75" style="30" customWidth="1"/>
    <col min="10500" max="10501" width="9" style="30"/>
    <col min="10502" max="10503" width="12.375" style="30" bestFit="1" customWidth="1"/>
    <col min="10504" max="10745" width="9" style="30"/>
    <col min="10746" max="10746" width="10.25" style="30" bestFit="1" customWidth="1"/>
    <col min="10747" max="10747" width="10.875" style="30" customWidth="1"/>
    <col min="10748" max="10748" width="9.625" style="30" customWidth="1"/>
    <col min="10749" max="10749" width="10.5" style="30" customWidth="1"/>
    <col min="10750" max="10754" width="10.5" style="30" bestFit="1" customWidth="1"/>
    <col min="10755" max="10755" width="14.75" style="30" customWidth="1"/>
    <col min="10756" max="10757" width="9" style="30"/>
    <col min="10758" max="10759" width="12.375" style="30" bestFit="1" customWidth="1"/>
    <col min="10760" max="11001" width="9" style="30"/>
    <col min="11002" max="11002" width="10.25" style="30" bestFit="1" customWidth="1"/>
    <col min="11003" max="11003" width="10.875" style="30" customWidth="1"/>
    <col min="11004" max="11004" width="9.625" style="30" customWidth="1"/>
    <col min="11005" max="11005" width="10.5" style="30" customWidth="1"/>
    <col min="11006" max="11010" width="10.5" style="30" bestFit="1" customWidth="1"/>
    <col min="11011" max="11011" width="14.75" style="30" customWidth="1"/>
    <col min="11012" max="11013" width="9" style="30"/>
    <col min="11014" max="11015" width="12.375" style="30" bestFit="1" customWidth="1"/>
    <col min="11016" max="11257" width="9" style="30"/>
    <col min="11258" max="11258" width="10.25" style="30" bestFit="1" customWidth="1"/>
    <col min="11259" max="11259" width="10.875" style="30" customWidth="1"/>
    <col min="11260" max="11260" width="9.625" style="30" customWidth="1"/>
    <col min="11261" max="11261" width="10.5" style="30" customWidth="1"/>
    <col min="11262" max="11266" width="10.5" style="30" bestFit="1" customWidth="1"/>
    <col min="11267" max="11267" width="14.75" style="30" customWidth="1"/>
    <col min="11268" max="11269" width="9" style="30"/>
    <col min="11270" max="11271" width="12.375" style="30" bestFit="1" customWidth="1"/>
    <col min="11272" max="11513" width="9" style="30"/>
    <col min="11514" max="11514" width="10.25" style="30" bestFit="1" customWidth="1"/>
    <col min="11515" max="11515" width="10.875" style="30" customWidth="1"/>
    <col min="11516" max="11516" width="9.625" style="30" customWidth="1"/>
    <col min="11517" max="11517" width="10.5" style="30" customWidth="1"/>
    <col min="11518" max="11522" width="10.5" style="30" bestFit="1" customWidth="1"/>
    <col min="11523" max="11523" width="14.75" style="30" customWidth="1"/>
    <col min="11524" max="11525" width="9" style="30"/>
    <col min="11526" max="11527" width="12.375" style="30" bestFit="1" customWidth="1"/>
    <col min="11528" max="11769" width="9" style="30"/>
    <col min="11770" max="11770" width="10.25" style="30" bestFit="1" customWidth="1"/>
    <col min="11771" max="11771" width="10.875" style="30" customWidth="1"/>
    <col min="11772" max="11772" width="9.625" style="30" customWidth="1"/>
    <col min="11773" max="11773" width="10.5" style="30" customWidth="1"/>
    <col min="11774" max="11778" width="10.5" style="30" bestFit="1" customWidth="1"/>
    <col min="11779" max="11779" width="14.75" style="30" customWidth="1"/>
    <col min="11780" max="11781" width="9" style="30"/>
    <col min="11782" max="11783" width="12.375" style="30" bestFit="1" customWidth="1"/>
    <col min="11784" max="12025" width="9" style="30"/>
    <col min="12026" max="12026" width="10.25" style="30" bestFit="1" customWidth="1"/>
    <col min="12027" max="12027" width="10.875" style="30" customWidth="1"/>
    <col min="12028" max="12028" width="9.625" style="30" customWidth="1"/>
    <col min="12029" max="12029" width="10.5" style="30" customWidth="1"/>
    <col min="12030" max="12034" width="10.5" style="30" bestFit="1" customWidth="1"/>
    <col min="12035" max="12035" width="14.75" style="30" customWidth="1"/>
    <col min="12036" max="12037" width="9" style="30"/>
    <col min="12038" max="12039" width="12.375" style="30" bestFit="1" customWidth="1"/>
    <col min="12040" max="12281" width="9" style="30"/>
    <col min="12282" max="12282" width="10.25" style="30" bestFit="1" customWidth="1"/>
    <col min="12283" max="12283" width="10.875" style="30" customWidth="1"/>
    <col min="12284" max="12284" width="9.625" style="30" customWidth="1"/>
    <col min="12285" max="12285" width="10.5" style="30" customWidth="1"/>
    <col min="12286" max="12290" width="10.5" style="30" bestFit="1" customWidth="1"/>
    <col min="12291" max="12291" width="14.75" style="30" customWidth="1"/>
    <col min="12292" max="12293" width="9" style="30"/>
    <col min="12294" max="12295" width="12.375" style="30" bestFit="1" customWidth="1"/>
    <col min="12296" max="12537" width="9" style="30"/>
    <col min="12538" max="12538" width="10.25" style="30" bestFit="1" customWidth="1"/>
    <col min="12539" max="12539" width="10.875" style="30" customWidth="1"/>
    <col min="12540" max="12540" width="9.625" style="30" customWidth="1"/>
    <col min="12541" max="12541" width="10.5" style="30" customWidth="1"/>
    <col min="12542" max="12546" width="10.5" style="30" bestFit="1" customWidth="1"/>
    <col min="12547" max="12547" width="14.75" style="30" customWidth="1"/>
    <col min="12548" max="12549" width="9" style="30"/>
    <col min="12550" max="12551" width="12.375" style="30" bestFit="1" customWidth="1"/>
    <col min="12552" max="12793" width="9" style="30"/>
    <col min="12794" max="12794" width="10.25" style="30" bestFit="1" customWidth="1"/>
    <col min="12795" max="12795" width="10.875" style="30" customWidth="1"/>
    <col min="12796" max="12796" width="9.625" style="30" customWidth="1"/>
    <col min="12797" max="12797" width="10.5" style="30" customWidth="1"/>
    <col min="12798" max="12802" width="10.5" style="30" bestFit="1" customWidth="1"/>
    <col min="12803" max="12803" width="14.75" style="30" customWidth="1"/>
    <col min="12804" max="12805" width="9" style="30"/>
    <col min="12806" max="12807" width="12.375" style="30" bestFit="1" customWidth="1"/>
    <col min="12808" max="13049" width="9" style="30"/>
    <col min="13050" max="13050" width="10.25" style="30" bestFit="1" customWidth="1"/>
    <col min="13051" max="13051" width="10.875" style="30" customWidth="1"/>
    <col min="13052" max="13052" width="9.625" style="30" customWidth="1"/>
    <col min="13053" max="13053" width="10.5" style="30" customWidth="1"/>
    <col min="13054" max="13058" width="10.5" style="30" bestFit="1" customWidth="1"/>
    <col min="13059" max="13059" width="14.75" style="30" customWidth="1"/>
    <col min="13060" max="13061" width="9" style="30"/>
    <col min="13062" max="13063" width="12.375" style="30" bestFit="1" customWidth="1"/>
    <col min="13064" max="13305" width="9" style="30"/>
    <col min="13306" max="13306" width="10.25" style="30" bestFit="1" customWidth="1"/>
    <col min="13307" max="13307" width="10.875" style="30" customWidth="1"/>
    <col min="13308" max="13308" width="9.625" style="30" customWidth="1"/>
    <col min="13309" max="13309" width="10.5" style="30" customWidth="1"/>
    <col min="13310" max="13314" width="10.5" style="30" bestFit="1" customWidth="1"/>
    <col min="13315" max="13315" width="14.75" style="30" customWidth="1"/>
    <col min="13316" max="13317" width="9" style="30"/>
    <col min="13318" max="13319" width="12.375" style="30" bestFit="1" customWidth="1"/>
    <col min="13320" max="13561" width="9" style="30"/>
    <col min="13562" max="13562" width="10.25" style="30" bestFit="1" customWidth="1"/>
    <col min="13563" max="13563" width="10.875" style="30" customWidth="1"/>
    <col min="13564" max="13564" width="9.625" style="30" customWidth="1"/>
    <col min="13565" max="13565" width="10.5" style="30" customWidth="1"/>
    <col min="13566" max="13570" width="10.5" style="30" bestFit="1" customWidth="1"/>
    <col min="13571" max="13571" width="14.75" style="30" customWidth="1"/>
    <col min="13572" max="13573" width="9" style="30"/>
    <col min="13574" max="13575" width="12.375" style="30" bestFit="1" customWidth="1"/>
    <col min="13576" max="13817" width="9" style="30"/>
    <col min="13818" max="13818" width="10.25" style="30" bestFit="1" customWidth="1"/>
    <col min="13819" max="13819" width="10.875" style="30" customWidth="1"/>
    <col min="13820" max="13820" width="9.625" style="30" customWidth="1"/>
    <col min="13821" max="13821" width="10.5" style="30" customWidth="1"/>
    <col min="13822" max="13826" width="10.5" style="30" bestFit="1" customWidth="1"/>
    <col min="13827" max="13827" width="14.75" style="30" customWidth="1"/>
    <col min="13828" max="13829" width="9" style="30"/>
    <col min="13830" max="13831" width="12.375" style="30" bestFit="1" customWidth="1"/>
    <col min="13832" max="14073" width="9" style="30"/>
    <col min="14074" max="14074" width="10.25" style="30" bestFit="1" customWidth="1"/>
    <col min="14075" max="14075" width="10.875" style="30" customWidth="1"/>
    <col min="14076" max="14076" width="9.625" style="30" customWidth="1"/>
    <col min="14077" max="14077" width="10.5" style="30" customWidth="1"/>
    <col min="14078" max="14082" width="10.5" style="30" bestFit="1" customWidth="1"/>
    <col min="14083" max="14083" width="14.75" style="30" customWidth="1"/>
    <col min="14084" max="14085" width="9" style="30"/>
    <col min="14086" max="14087" width="12.375" style="30" bestFit="1" customWidth="1"/>
    <col min="14088" max="14329" width="9" style="30"/>
    <col min="14330" max="14330" width="10.25" style="30" bestFit="1" customWidth="1"/>
    <col min="14331" max="14331" width="10.875" style="30" customWidth="1"/>
    <col min="14332" max="14332" width="9.625" style="30" customWidth="1"/>
    <col min="14333" max="14333" width="10.5" style="30" customWidth="1"/>
    <col min="14334" max="14338" width="10.5" style="30" bestFit="1" customWidth="1"/>
    <col min="14339" max="14339" width="14.75" style="30" customWidth="1"/>
    <col min="14340" max="14341" width="9" style="30"/>
    <col min="14342" max="14343" width="12.375" style="30" bestFit="1" customWidth="1"/>
    <col min="14344" max="14585" width="9" style="30"/>
    <col min="14586" max="14586" width="10.25" style="30" bestFit="1" customWidth="1"/>
    <col min="14587" max="14587" width="10.875" style="30" customWidth="1"/>
    <col min="14588" max="14588" width="9.625" style="30" customWidth="1"/>
    <col min="14589" max="14589" width="10.5" style="30" customWidth="1"/>
    <col min="14590" max="14594" width="10.5" style="30" bestFit="1" customWidth="1"/>
    <col min="14595" max="14595" width="14.75" style="30" customWidth="1"/>
    <col min="14596" max="14597" width="9" style="30"/>
    <col min="14598" max="14599" width="12.375" style="30" bestFit="1" customWidth="1"/>
    <col min="14600" max="14841" width="9" style="30"/>
    <col min="14842" max="14842" width="10.25" style="30" bestFit="1" customWidth="1"/>
    <col min="14843" max="14843" width="10.875" style="30" customWidth="1"/>
    <col min="14844" max="14844" width="9.625" style="30" customWidth="1"/>
    <col min="14845" max="14845" width="10.5" style="30" customWidth="1"/>
    <col min="14846" max="14850" width="10.5" style="30" bestFit="1" customWidth="1"/>
    <col min="14851" max="14851" width="14.75" style="30" customWidth="1"/>
    <col min="14852" max="14853" width="9" style="30"/>
    <col min="14854" max="14855" width="12.375" style="30" bestFit="1" customWidth="1"/>
    <col min="14856" max="15097" width="9" style="30"/>
    <col min="15098" max="15098" width="10.25" style="30" bestFit="1" customWidth="1"/>
    <col min="15099" max="15099" width="10.875" style="30" customWidth="1"/>
    <col min="15100" max="15100" width="9.625" style="30" customWidth="1"/>
    <col min="15101" max="15101" width="10.5" style="30" customWidth="1"/>
    <col min="15102" max="15106" width="10.5" style="30" bestFit="1" customWidth="1"/>
    <col min="15107" max="15107" width="14.75" style="30" customWidth="1"/>
    <col min="15108" max="15109" width="9" style="30"/>
    <col min="15110" max="15111" width="12.375" style="30" bestFit="1" customWidth="1"/>
    <col min="15112" max="15353" width="9" style="30"/>
    <col min="15354" max="15354" width="10.25" style="30" bestFit="1" customWidth="1"/>
    <col min="15355" max="15355" width="10.875" style="30" customWidth="1"/>
    <col min="15356" max="15356" width="9.625" style="30" customWidth="1"/>
    <col min="15357" max="15357" width="10.5" style="30" customWidth="1"/>
    <col min="15358" max="15362" width="10.5" style="30" bestFit="1" customWidth="1"/>
    <col min="15363" max="15363" width="14.75" style="30" customWidth="1"/>
    <col min="15364" max="15365" width="9" style="30"/>
    <col min="15366" max="15367" width="12.375" style="30" bestFit="1" customWidth="1"/>
    <col min="15368" max="15609" width="9" style="30"/>
    <col min="15610" max="15610" width="10.25" style="30" bestFit="1" customWidth="1"/>
    <col min="15611" max="15611" width="10.875" style="30" customWidth="1"/>
    <col min="15612" max="15612" width="9.625" style="30" customWidth="1"/>
    <col min="15613" max="15613" width="10.5" style="30" customWidth="1"/>
    <col min="15614" max="15618" width="10.5" style="30" bestFit="1" customWidth="1"/>
    <col min="15619" max="15619" width="14.75" style="30" customWidth="1"/>
    <col min="15620" max="15621" width="9" style="30"/>
    <col min="15622" max="15623" width="12.375" style="30" bestFit="1" customWidth="1"/>
    <col min="15624" max="15865" width="9" style="30"/>
    <col min="15866" max="15866" width="10.25" style="30" bestFit="1" customWidth="1"/>
    <col min="15867" max="15867" width="10.875" style="30" customWidth="1"/>
    <col min="15868" max="15868" width="9.625" style="30" customWidth="1"/>
    <col min="15869" max="15869" width="10.5" style="30" customWidth="1"/>
    <col min="15870" max="15874" width="10.5" style="30" bestFit="1" customWidth="1"/>
    <col min="15875" max="15875" width="14.75" style="30" customWidth="1"/>
    <col min="15876" max="15877" width="9" style="30"/>
    <col min="15878" max="15879" width="12.375" style="30" bestFit="1" customWidth="1"/>
    <col min="15880" max="16121" width="9" style="30"/>
    <col min="16122" max="16122" width="10.25" style="30" bestFit="1" customWidth="1"/>
    <col min="16123" max="16123" width="10.875" style="30" customWidth="1"/>
    <col min="16124" max="16124" width="9.625" style="30" customWidth="1"/>
    <col min="16125" max="16125" width="10.5" style="30" customWidth="1"/>
    <col min="16126" max="16130" width="10.5" style="30" bestFit="1" customWidth="1"/>
    <col min="16131" max="16131" width="14.75" style="30" customWidth="1"/>
    <col min="16132" max="16133" width="9" style="30"/>
    <col min="16134" max="16135" width="12.375" style="30" bestFit="1" customWidth="1"/>
    <col min="16136" max="16384" width="9" style="30"/>
  </cols>
  <sheetData>
    <row r="1" spans="1:6" x14ac:dyDescent="0.15">
      <c r="A1" s="38" t="s">
        <v>314</v>
      </c>
    </row>
    <row r="2" spans="1:6" ht="20.25" x14ac:dyDescent="0.15">
      <c r="A2" s="61" t="s">
        <v>316</v>
      </c>
      <c r="B2" s="61"/>
      <c r="C2" s="61"/>
      <c r="D2" s="61"/>
      <c r="E2" s="61"/>
      <c r="F2" s="61"/>
    </row>
    <row r="3" spans="1:6" ht="29.25" customHeight="1" x14ac:dyDescent="0.15">
      <c r="A3" s="29"/>
      <c r="B3" s="29"/>
      <c r="C3" s="29"/>
      <c r="D3" s="29"/>
      <c r="F3" s="34" t="s">
        <v>302</v>
      </c>
    </row>
    <row r="4" spans="1:6" x14ac:dyDescent="0.15">
      <c r="A4" s="53" t="s">
        <v>114</v>
      </c>
      <c r="B4" s="54" t="s">
        <v>299</v>
      </c>
      <c r="C4" s="55"/>
      <c r="D4" s="56"/>
      <c r="E4" s="57" t="s">
        <v>300</v>
      </c>
      <c r="F4" s="59" t="s">
        <v>306</v>
      </c>
    </row>
    <row r="5" spans="1:6" ht="24" x14ac:dyDescent="0.15">
      <c r="A5" s="53"/>
      <c r="B5" s="31" t="s">
        <v>116</v>
      </c>
      <c r="C5" s="32" t="s">
        <v>115</v>
      </c>
      <c r="D5" s="31" t="s">
        <v>301</v>
      </c>
      <c r="E5" s="58"/>
      <c r="F5" s="60"/>
    </row>
    <row r="6" spans="1:6" ht="14.1" customHeight="1" x14ac:dyDescent="0.15">
      <c r="A6" s="40" t="s">
        <v>117</v>
      </c>
      <c r="B6" s="40">
        <f>B7+B140</f>
        <v>8375</v>
      </c>
      <c r="C6" s="40">
        <f>C7+C140</f>
        <v>0</v>
      </c>
      <c r="D6" s="40">
        <f>D7+D140</f>
        <v>16614.43</v>
      </c>
      <c r="E6" s="40">
        <f t="shared" ref="E6:F6" si="0">E7+E140</f>
        <v>20120.73</v>
      </c>
      <c r="F6" s="40">
        <f t="shared" si="0"/>
        <v>36735.160000000003</v>
      </c>
    </row>
    <row r="7" spans="1:6" ht="14.1" customHeight="1" x14ac:dyDescent="0.15">
      <c r="A7" s="40" t="s">
        <v>2</v>
      </c>
      <c r="B7" s="40">
        <f>B8+B29+B32+B36+B41+B45+B49+B53+B56+B59+B64+B68+B72+B75+B78+B81+B84+B87+B89+B103+B122</f>
        <v>4591.1000000000004</v>
      </c>
      <c r="C7" s="40">
        <f>C8+C29+C32+C36+C41+C45+C49+C53+C56+C59+C64+C68+C72+C75+C78+C81+C84+C87+C89+C103+C122</f>
        <v>0</v>
      </c>
      <c r="D7" s="40">
        <f>D8+D29+D32+D36+D41+D45+D49+D53+D56+D59+D64+D68+D72+D75+D78+D81+D84+D87+D89+D103+D122</f>
        <v>7807.79</v>
      </c>
      <c r="E7" s="40">
        <f t="shared" ref="E7:F7" si="1">E8+E29+E32+E36+E41+E45+E49+E53+E56+E59+E64+E68+E72+E75+E78+E81+E84+E87+E89+E103+E122</f>
        <v>7201.89</v>
      </c>
      <c r="F7" s="40">
        <f t="shared" si="1"/>
        <v>15009.68</v>
      </c>
    </row>
    <row r="8" spans="1:6" ht="14.1" customHeight="1" x14ac:dyDescent="0.15">
      <c r="A8" s="41" t="s">
        <v>312</v>
      </c>
      <c r="B8" s="40">
        <f>SUM(B9:B28)</f>
        <v>1658.1</v>
      </c>
      <c r="C8" s="40"/>
      <c r="D8" s="40">
        <f>SUM(D9:D28)</f>
        <v>2283.6999999999998</v>
      </c>
      <c r="E8" s="40">
        <f t="shared" ref="E8" si="2">SUM(E9:E28)</f>
        <v>1509.47</v>
      </c>
      <c r="F8" s="40">
        <f>SUM(F9:F28)</f>
        <v>3793.17</v>
      </c>
    </row>
    <row r="9" spans="1:6" ht="14.1" customHeight="1" x14ac:dyDescent="0.15">
      <c r="A9" s="42" t="s">
        <v>118</v>
      </c>
      <c r="B9" s="43">
        <v>71.599999999999994</v>
      </c>
      <c r="C9" s="44">
        <v>1.1000000000000001</v>
      </c>
      <c r="D9" s="43">
        <f t="shared" ref="D9:D28" si="3">B9*C9</f>
        <v>78.760000000000005</v>
      </c>
      <c r="E9" s="43">
        <v>0</v>
      </c>
      <c r="F9" s="45">
        <f t="shared" ref="F9:F70" si="4">D9+E9</f>
        <v>78.760000000000005</v>
      </c>
    </row>
    <row r="10" spans="1:6" ht="14.1" customHeight="1" x14ac:dyDescent="0.15">
      <c r="A10" s="42" t="s">
        <v>119</v>
      </c>
      <c r="B10" s="43">
        <v>85.6</v>
      </c>
      <c r="C10" s="44">
        <v>1.1000000000000001</v>
      </c>
      <c r="D10" s="43">
        <f t="shared" si="3"/>
        <v>94.16</v>
      </c>
      <c r="E10" s="43">
        <v>0</v>
      </c>
      <c r="F10" s="45">
        <f t="shared" si="4"/>
        <v>94.16</v>
      </c>
    </row>
    <row r="11" spans="1:6" ht="14.1" customHeight="1" x14ac:dyDescent="0.15">
      <c r="A11" s="42" t="s">
        <v>120</v>
      </c>
      <c r="B11" s="43">
        <v>122</v>
      </c>
      <c r="C11" s="44">
        <v>1.1000000000000001</v>
      </c>
      <c r="D11" s="43">
        <f t="shared" si="3"/>
        <v>134.19999999999999</v>
      </c>
      <c r="E11" s="43">
        <v>0</v>
      </c>
      <c r="F11" s="45">
        <f t="shared" si="4"/>
        <v>134.19999999999999</v>
      </c>
    </row>
    <row r="12" spans="1:6" ht="14.1" customHeight="1" x14ac:dyDescent="0.15">
      <c r="A12" s="42" t="s">
        <v>121</v>
      </c>
      <c r="B12" s="43">
        <v>192.5</v>
      </c>
      <c r="C12" s="44">
        <v>1.1000000000000001</v>
      </c>
      <c r="D12" s="43">
        <f t="shared" si="3"/>
        <v>211.75</v>
      </c>
      <c r="E12" s="43">
        <v>75.33</v>
      </c>
      <c r="F12" s="45">
        <f>D12+E12</f>
        <v>287.08</v>
      </c>
    </row>
    <row r="13" spans="1:6" ht="14.1" customHeight="1" x14ac:dyDescent="0.15">
      <c r="A13" s="42" t="s">
        <v>122</v>
      </c>
      <c r="B13" s="43">
        <v>96</v>
      </c>
      <c r="C13" s="44">
        <v>1.1000000000000001</v>
      </c>
      <c r="D13" s="43">
        <f t="shared" si="3"/>
        <v>105.6</v>
      </c>
      <c r="E13" s="43">
        <v>0</v>
      </c>
      <c r="F13" s="45">
        <f t="shared" si="4"/>
        <v>105.6</v>
      </c>
    </row>
    <row r="14" spans="1:6" ht="14.1" customHeight="1" x14ac:dyDescent="0.15">
      <c r="A14" s="42" t="s">
        <v>123</v>
      </c>
      <c r="B14" s="43">
        <v>94.6</v>
      </c>
      <c r="C14" s="44">
        <v>1.2</v>
      </c>
      <c r="D14" s="43">
        <f t="shared" si="3"/>
        <v>113.52</v>
      </c>
      <c r="E14" s="43">
        <v>38.880000000000003</v>
      </c>
      <c r="F14" s="45">
        <f t="shared" si="4"/>
        <v>152.4</v>
      </c>
    </row>
    <row r="15" spans="1:6" ht="14.1" customHeight="1" x14ac:dyDescent="0.15">
      <c r="A15" s="42" t="s">
        <v>124</v>
      </c>
      <c r="B15" s="43">
        <v>44</v>
      </c>
      <c r="C15" s="44">
        <v>1.3</v>
      </c>
      <c r="D15" s="43">
        <f t="shared" si="3"/>
        <v>57.2</v>
      </c>
      <c r="E15" s="43">
        <v>49.41</v>
      </c>
      <c r="F15" s="45">
        <f t="shared" si="4"/>
        <v>106.61</v>
      </c>
    </row>
    <row r="16" spans="1:6" ht="14.1" customHeight="1" x14ac:dyDescent="0.15">
      <c r="A16" s="42" t="s">
        <v>125</v>
      </c>
      <c r="B16" s="43">
        <v>91.8</v>
      </c>
      <c r="C16" s="44">
        <v>1.3</v>
      </c>
      <c r="D16" s="43">
        <f t="shared" si="3"/>
        <v>119.34</v>
      </c>
      <c r="E16" s="43">
        <v>116.24</v>
      </c>
      <c r="F16" s="45">
        <f t="shared" si="4"/>
        <v>235.58</v>
      </c>
    </row>
    <row r="17" spans="1:6" ht="14.1" customHeight="1" x14ac:dyDescent="0.15">
      <c r="A17" s="42" t="s">
        <v>126</v>
      </c>
      <c r="B17" s="43">
        <v>54.5</v>
      </c>
      <c r="C17" s="44">
        <v>1.2</v>
      </c>
      <c r="D17" s="43">
        <f t="shared" si="3"/>
        <v>65.400000000000006</v>
      </c>
      <c r="E17" s="43">
        <v>59.94</v>
      </c>
      <c r="F17" s="45">
        <f t="shared" si="4"/>
        <v>125.34</v>
      </c>
    </row>
    <row r="18" spans="1:6" ht="14.1" customHeight="1" x14ac:dyDescent="0.15">
      <c r="A18" s="42" t="s">
        <v>127</v>
      </c>
      <c r="B18" s="43">
        <v>72</v>
      </c>
      <c r="C18" s="44">
        <v>1.7</v>
      </c>
      <c r="D18" s="43">
        <f t="shared" si="3"/>
        <v>122.4</v>
      </c>
      <c r="E18" s="43">
        <v>123.93</v>
      </c>
      <c r="F18" s="45">
        <f t="shared" si="4"/>
        <v>246.33</v>
      </c>
    </row>
    <row r="19" spans="1:6" ht="14.1" customHeight="1" x14ac:dyDescent="0.15">
      <c r="A19" s="42" t="s">
        <v>128</v>
      </c>
      <c r="B19" s="43">
        <v>151.5</v>
      </c>
      <c r="C19" s="44">
        <v>1.2</v>
      </c>
      <c r="D19" s="43">
        <f t="shared" si="3"/>
        <v>181.8</v>
      </c>
      <c r="E19" s="43">
        <v>87.48</v>
      </c>
      <c r="F19" s="45">
        <f t="shared" si="4"/>
        <v>269.27999999999997</v>
      </c>
    </row>
    <row r="20" spans="1:6" ht="14.1" customHeight="1" x14ac:dyDescent="0.15">
      <c r="A20" s="42" t="s">
        <v>129</v>
      </c>
      <c r="B20" s="43">
        <v>86.6</v>
      </c>
      <c r="C20" s="44">
        <v>1.3</v>
      </c>
      <c r="D20" s="43">
        <f t="shared" si="3"/>
        <v>112.58</v>
      </c>
      <c r="E20" s="43">
        <v>68.849999999999994</v>
      </c>
      <c r="F20" s="45">
        <f t="shared" si="4"/>
        <v>181.43</v>
      </c>
    </row>
    <row r="21" spans="1:6" ht="14.1" customHeight="1" x14ac:dyDescent="0.15">
      <c r="A21" s="42" t="s">
        <v>130</v>
      </c>
      <c r="B21" s="43">
        <v>51.5</v>
      </c>
      <c r="C21" s="44">
        <v>1.8</v>
      </c>
      <c r="D21" s="43">
        <f t="shared" si="3"/>
        <v>92.7</v>
      </c>
      <c r="E21" s="43">
        <v>119.48</v>
      </c>
      <c r="F21" s="45">
        <f t="shared" si="4"/>
        <v>212.18</v>
      </c>
    </row>
    <row r="22" spans="1:6" ht="14.1" customHeight="1" x14ac:dyDescent="0.15">
      <c r="A22" s="42" t="s">
        <v>131</v>
      </c>
      <c r="B22" s="43">
        <v>26.1</v>
      </c>
      <c r="C22" s="44">
        <v>1.7</v>
      </c>
      <c r="D22" s="43">
        <f t="shared" si="3"/>
        <v>44.37</v>
      </c>
      <c r="E22" s="43">
        <v>40.909999999999997</v>
      </c>
      <c r="F22" s="45">
        <f t="shared" si="4"/>
        <v>85.28</v>
      </c>
    </row>
    <row r="23" spans="1:6" ht="14.1" customHeight="1" x14ac:dyDescent="0.15">
      <c r="A23" s="42" t="s">
        <v>132</v>
      </c>
      <c r="B23" s="43">
        <v>33.700000000000003</v>
      </c>
      <c r="C23" s="44">
        <v>1.3</v>
      </c>
      <c r="D23" s="43">
        <f t="shared" si="3"/>
        <v>43.81</v>
      </c>
      <c r="E23" s="43">
        <v>31.19</v>
      </c>
      <c r="F23" s="45">
        <f t="shared" si="4"/>
        <v>75</v>
      </c>
    </row>
    <row r="24" spans="1:6" ht="14.1" customHeight="1" x14ac:dyDescent="0.15">
      <c r="A24" s="42" t="s">
        <v>133</v>
      </c>
      <c r="B24" s="43">
        <v>70.3</v>
      </c>
      <c r="C24" s="44">
        <v>1.6</v>
      </c>
      <c r="D24" s="43">
        <f t="shared" si="3"/>
        <v>112.48</v>
      </c>
      <c r="E24" s="43">
        <v>73.709999999999994</v>
      </c>
      <c r="F24" s="45">
        <f t="shared" si="4"/>
        <v>186.19</v>
      </c>
    </row>
    <row r="25" spans="1:6" ht="14.1" customHeight="1" x14ac:dyDescent="0.15">
      <c r="A25" s="42" t="s">
        <v>134</v>
      </c>
      <c r="B25" s="43">
        <v>107</v>
      </c>
      <c r="C25" s="44">
        <v>2.2000000000000002</v>
      </c>
      <c r="D25" s="43">
        <f t="shared" si="3"/>
        <v>235.4</v>
      </c>
      <c r="E25" s="43">
        <v>292.82</v>
      </c>
      <c r="F25" s="45">
        <f t="shared" si="4"/>
        <v>528.22</v>
      </c>
    </row>
    <row r="26" spans="1:6" ht="14.1" customHeight="1" x14ac:dyDescent="0.15">
      <c r="A26" s="42" t="s">
        <v>135</v>
      </c>
      <c r="B26" s="43">
        <v>78.099999999999994</v>
      </c>
      <c r="C26" s="44">
        <v>1.7</v>
      </c>
      <c r="D26" s="43">
        <f t="shared" si="3"/>
        <v>132.77000000000001</v>
      </c>
      <c r="E26" s="43">
        <v>140.54</v>
      </c>
      <c r="F26" s="45">
        <f t="shared" si="4"/>
        <v>273.31</v>
      </c>
    </row>
    <row r="27" spans="1:6" ht="14.1" customHeight="1" x14ac:dyDescent="0.15">
      <c r="A27" s="42" t="s">
        <v>136</v>
      </c>
      <c r="B27" s="43">
        <v>62</v>
      </c>
      <c r="C27" s="44">
        <v>1.7</v>
      </c>
      <c r="D27" s="43">
        <f t="shared" si="3"/>
        <v>105.4</v>
      </c>
      <c r="E27" s="43">
        <v>97.61</v>
      </c>
      <c r="F27" s="45">
        <f t="shared" si="4"/>
        <v>203.01</v>
      </c>
    </row>
    <row r="28" spans="1:6" ht="14.1" customHeight="1" x14ac:dyDescent="0.15">
      <c r="A28" s="42" t="s">
        <v>137</v>
      </c>
      <c r="B28" s="43">
        <v>66.7</v>
      </c>
      <c r="C28" s="44">
        <v>1.8</v>
      </c>
      <c r="D28" s="43">
        <f t="shared" si="3"/>
        <v>120.06</v>
      </c>
      <c r="E28" s="43">
        <v>93.15</v>
      </c>
      <c r="F28" s="45">
        <f t="shared" si="4"/>
        <v>213.21</v>
      </c>
    </row>
    <row r="29" spans="1:6" ht="14.1" customHeight="1" x14ac:dyDescent="0.15">
      <c r="A29" s="46" t="s">
        <v>138</v>
      </c>
      <c r="B29" s="40">
        <f>SUM(B30:B31)</f>
        <v>99.9</v>
      </c>
      <c r="C29" s="47"/>
      <c r="D29" s="40">
        <f>D30+D31</f>
        <v>161.4</v>
      </c>
      <c r="E29" s="40">
        <f t="shared" ref="E29" si="5">E30+E31</f>
        <v>88.7</v>
      </c>
      <c r="F29" s="40">
        <f>F30+F31</f>
        <v>250.1</v>
      </c>
    </row>
    <row r="30" spans="1:6" ht="14.1" customHeight="1" x14ac:dyDescent="0.15">
      <c r="A30" s="42" t="s">
        <v>139</v>
      </c>
      <c r="B30" s="43">
        <v>76.8</v>
      </c>
      <c r="C30" s="44">
        <v>1.5</v>
      </c>
      <c r="D30" s="43">
        <f>B30*C30</f>
        <v>115.2</v>
      </c>
      <c r="E30" s="43">
        <v>44.55</v>
      </c>
      <c r="F30" s="45">
        <f t="shared" si="4"/>
        <v>159.75</v>
      </c>
    </row>
    <row r="31" spans="1:6" ht="14.1" customHeight="1" x14ac:dyDescent="0.15">
      <c r="A31" s="42" t="s">
        <v>140</v>
      </c>
      <c r="B31" s="43">
        <v>23.1</v>
      </c>
      <c r="C31" s="44">
        <v>2</v>
      </c>
      <c r="D31" s="43">
        <f>B31*C31</f>
        <v>46.2</v>
      </c>
      <c r="E31" s="43">
        <v>44.15</v>
      </c>
      <c r="F31" s="45">
        <f t="shared" si="4"/>
        <v>90.35</v>
      </c>
    </row>
    <row r="32" spans="1:6" ht="14.1" customHeight="1" x14ac:dyDescent="0.15">
      <c r="A32" s="46" t="s">
        <v>5</v>
      </c>
      <c r="B32" s="40">
        <f>SUM(B33:B35)</f>
        <v>188</v>
      </c>
      <c r="C32" s="47"/>
      <c r="D32" s="40">
        <f>D33+D34+D35</f>
        <v>333.63</v>
      </c>
      <c r="E32" s="40">
        <f t="shared" ref="E32" si="6">E33+E34+E35</f>
        <v>245.44</v>
      </c>
      <c r="F32" s="40">
        <f>F33+F34+F35</f>
        <v>579.07000000000005</v>
      </c>
    </row>
    <row r="33" spans="1:6" ht="14.1" customHeight="1" x14ac:dyDescent="0.15">
      <c r="A33" s="42" t="s">
        <v>141</v>
      </c>
      <c r="B33" s="43">
        <v>96.1</v>
      </c>
      <c r="C33" s="44">
        <v>1.6</v>
      </c>
      <c r="D33" s="43">
        <f>B33*C33</f>
        <v>153.76</v>
      </c>
      <c r="E33" s="43">
        <v>60.35</v>
      </c>
      <c r="F33" s="45">
        <f t="shared" si="4"/>
        <v>214.11</v>
      </c>
    </row>
    <row r="34" spans="1:6" ht="14.1" customHeight="1" x14ac:dyDescent="0.15">
      <c r="A34" s="42" t="s">
        <v>142</v>
      </c>
      <c r="B34" s="43">
        <v>52.5</v>
      </c>
      <c r="C34" s="44">
        <v>1.7</v>
      </c>
      <c r="D34" s="43">
        <f>B34*C34</f>
        <v>89.25</v>
      </c>
      <c r="E34" s="43">
        <v>89.1</v>
      </c>
      <c r="F34" s="45">
        <f t="shared" si="4"/>
        <v>178.35</v>
      </c>
    </row>
    <row r="35" spans="1:6" ht="14.1" customHeight="1" x14ac:dyDescent="0.15">
      <c r="A35" s="42" t="s">
        <v>143</v>
      </c>
      <c r="B35" s="43">
        <v>39.4</v>
      </c>
      <c r="C35" s="44">
        <v>2.2999999999999998</v>
      </c>
      <c r="D35" s="43">
        <f>B35*C35</f>
        <v>90.62</v>
      </c>
      <c r="E35" s="43">
        <v>95.99</v>
      </c>
      <c r="F35" s="45">
        <f t="shared" si="4"/>
        <v>186.61</v>
      </c>
    </row>
    <row r="36" spans="1:6" ht="14.1" customHeight="1" x14ac:dyDescent="0.15">
      <c r="A36" s="46" t="s">
        <v>6</v>
      </c>
      <c r="B36" s="40">
        <f>SUM(B37:B40)</f>
        <v>161.5</v>
      </c>
      <c r="C36" s="47"/>
      <c r="D36" s="40">
        <f>SUM(D37:D40)</f>
        <v>316.31</v>
      </c>
      <c r="E36" s="40">
        <f t="shared" ref="E36" si="7">SUM(E37:E40)</f>
        <v>208.19</v>
      </c>
      <c r="F36" s="40">
        <f>SUM(F37:F40)</f>
        <v>524.5</v>
      </c>
    </row>
    <row r="37" spans="1:6" ht="14.1" customHeight="1" x14ac:dyDescent="0.15">
      <c r="A37" s="42" t="s">
        <v>144</v>
      </c>
      <c r="B37" s="43">
        <v>54.4</v>
      </c>
      <c r="C37" s="44">
        <v>2</v>
      </c>
      <c r="D37" s="43">
        <f>B37*C37</f>
        <v>108.8</v>
      </c>
      <c r="E37" s="43">
        <v>19.850000000000001</v>
      </c>
      <c r="F37" s="45">
        <f t="shared" si="4"/>
        <v>128.65</v>
      </c>
    </row>
    <row r="38" spans="1:6" ht="14.1" customHeight="1" x14ac:dyDescent="0.15">
      <c r="A38" s="42" t="s">
        <v>145</v>
      </c>
      <c r="B38" s="43">
        <v>29.3</v>
      </c>
      <c r="C38" s="44">
        <v>1.9</v>
      </c>
      <c r="D38" s="43">
        <f>B38*C38</f>
        <v>55.67</v>
      </c>
      <c r="E38" s="43">
        <v>60.35</v>
      </c>
      <c r="F38" s="45">
        <f t="shared" si="4"/>
        <v>116.02</v>
      </c>
    </row>
    <row r="39" spans="1:6" ht="14.1" customHeight="1" x14ac:dyDescent="0.15">
      <c r="A39" s="42" t="s">
        <v>146</v>
      </c>
      <c r="B39" s="43">
        <v>40.200000000000003</v>
      </c>
      <c r="C39" s="44">
        <v>2</v>
      </c>
      <c r="D39" s="43">
        <f>B39*C39</f>
        <v>80.400000000000006</v>
      </c>
      <c r="E39" s="43">
        <v>60.35</v>
      </c>
      <c r="F39" s="45">
        <f t="shared" si="4"/>
        <v>140.75</v>
      </c>
    </row>
    <row r="40" spans="1:6" ht="14.1" customHeight="1" x14ac:dyDescent="0.15">
      <c r="A40" s="42" t="s">
        <v>147</v>
      </c>
      <c r="B40" s="43">
        <v>37.6</v>
      </c>
      <c r="C40" s="44">
        <v>1.9</v>
      </c>
      <c r="D40" s="43">
        <f>B40*C40</f>
        <v>71.44</v>
      </c>
      <c r="E40" s="43">
        <v>67.64</v>
      </c>
      <c r="F40" s="45">
        <f t="shared" si="4"/>
        <v>139.08000000000001</v>
      </c>
    </row>
    <row r="41" spans="1:6" ht="14.1" customHeight="1" x14ac:dyDescent="0.15">
      <c r="A41" s="46" t="s">
        <v>7</v>
      </c>
      <c r="B41" s="40">
        <f>SUM(B42:B44)</f>
        <v>78.2</v>
      </c>
      <c r="C41" s="47"/>
      <c r="D41" s="40">
        <f>SUM(D42:D44)</f>
        <v>122.63</v>
      </c>
      <c r="E41" s="40">
        <f t="shared" ref="E41" si="8">SUM(E42:E44)</f>
        <v>45.37</v>
      </c>
      <c r="F41" s="40">
        <f>SUM(F42:F44)</f>
        <v>168</v>
      </c>
    </row>
    <row r="42" spans="1:6" ht="14.1" customHeight="1" x14ac:dyDescent="0.15">
      <c r="A42" s="42" t="s">
        <v>148</v>
      </c>
      <c r="B42" s="43">
        <v>36.5</v>
      </c>
      <c r="C42" s="44">
        <v>1.3</v>
      </c>
      <c r="D42" s="43">
        <f>B42*C42</f>
        <v>47.45</v>
      </c>
      <c r="E42" s="43">
        <v>3.65</v>
      </c>
      <c r="F42" s="45">
        <f t="shared" si="4"/>
        <v>51.1</v>
      </c>
    </row>
    <row r="43" spans="1:6" ht="14.1" customHeight="1" x14ac:dyDescent="0.15">
      <c r="A43" s="42" t="s">
        <v>149</v>
      </c>
      <c r="B43" s="43">
        <v>13.7</v>
      </c>
      <c r="C43" s="44">
        <v>1.4</v>
      </c>
      <c r="D43" s="43">
        <f>B43*C43</f>
        <v>19.18</v>
      </c>
      <c r="E43" s="43">
        <v>3.65</v>
      </c>
      <c r="F43" s="45">
        <f t="shared" si="4"/>
        <v>22.83</v>
      </c>
    </row>
    <row r="44" spans="1:6" ht="14.1" customHeight="1" x14ac:dyDescent="0.15">
      <c r="A44" s="42" t="s">
        <v>150</v>
      </c>
      <c r="B44" s="43">
        <v>28</v>
      </c>
      <c r="C44" s="44">
        <v>2</v>
      </c>
      <c r="D44" s="43">
        <f>B44*C44</f>
        <v>56</v>
      </c>
      <c r="E44" s="43">
        <v>38.07</v>
      </c>
      <c r="F44" s="45">
        <f t="shared" si="4"/>
        <v>94.07</v>
      </c>
    </row>
    <row r="45" spans="1:6" ht="14.1" customHeight="1" x14ac:dyDescent="0.15">
      <c r="A45" s="46" t="s">
        <v>8</v>
      </c>
      <c r="B45" s="40">
        <f>SUM(B46:B48)</f>
        <v>150</v>
      </c>
      <c r="C45" s="47"/>
      <c r="D45" s="40">
        <f>SUM(D46:D48)</f>
        <v>261.98</v>
      </c>
      <c r="E45" s="40">
        <f t="shared" ref="E45" si="9">SUM(E46:E48)</f>
        <v>351.15</v>
      </c>
      <c r="F45" s="40">
        <f>SUM(F46:F48)</f>
        <v>613.13</v>
      </c>
    </row>
    <row r="46" spans="1:6" ht="14.1" customHeight="1" x14ac:dyDescent="0.15">
      <c r="A46" s="42" t="s">
        <v>151</v>
      </c>
      <c r="B46" s="43">
        <v>62.9</v>
      </c>
      <c r="C46" s="44">
        <v>1.8</v>
      </c>
      <c r="D46" s="43">
        <f>B46*C46</f>
        <v>113.22</v>
      </c>
      <c r="E46" s="43">
        <v>102.47</v>
      </c>
      <c r="F46" s="45">
        <f t="shared" si="4"/>
        <v>215.69</v>
      </c>
    </row>
    <row r="47" spans="1:6" ht="14.1" customHeight="1" x14ac:dyDescent="0.15">
      <c r="A47" s="42" t="s">
        <v>152</v>
      </c>
      <c r="B47" s="43">
        <v>47</v>
      </c>
      <c r="C47" s="44">
        <v>1.8</v>
      </c>
      <c r="D47" s="43">
        <f>B47*C47</f>
        <v>84.6</v>
      </c>
      <c r="E47" s="43">
        <v>165.65</v>
      </c>
      <c r="F47" s="45">
        <f t="shared" si="4"/>
        <v>250.25</v>
      </c>
    </row>
    <row r="48" spans="1:6" ht="14.1" customHeight="1" x14ac:dyDescent="0.15">
      <c r="A48" s="42" t="s">
        <v>153</v>
      </c>
      <c r="B48" s="43">
        <v>40.1</v>
      </c>
      <c r="C48" s="44">
        <v>1.6</v>
      </c>
      <c r="D48" s="43">
        <f>B48*C48</f>
        <v>64.16</v>
      </c>
      <c r="E48" s="43">
        <v>83.03</v>
      </c>
      <c r="F48" s="45">
        <f t="shared" si="4"/>
        <v>147.19</v>
      </c>
    </row>
    <row r="49" spans="1:6" ht="14.1" customHeight="1" x14ac:dyDescent="0.15">
      <c r="A49" s="46" t="s">
        <v>9</v>
      </c>
      <c r="B49" s="40">
        <f>SUM(B50:B52)</f>
        <v>93.6</v>
      </c>
      <c r="C49" s="47"/>
      <c r="D49" s="40">
        <f>SUM(D50:D52)</f>
        <v>160.99</v>
      </c>
      <c r="E49" s="40">
        <f t="shared" ref="E49" si="10">SUM(E50:E52)</f>
        <v>247.46</v>
      </c>
      <c r="F49" s="40">
        <f>SUM(F50:F52)</f>
        <v>408.45</v>
      </c>
    </row>
    <row r="50" spans="1:6" ht="14.1" customHeight="1" x14ac:dyDescent="0.15">
      <c r="A50" s="42" t="s">
        <v>154</v>
      </c>
      <c r="B50" s="43">
        <v>55.8</v>
      </c>
      <c r="C50" s="44">
        <v>1.7</v>
      </c>
      <c r="D50" s="43">
        <f>B50*C50</f>
        <v>94.86</v>
      </c>
      <c r="E50" s="43">
        <v>75.739999999999995</v>
      </c>
      <c r="F50" s="45">
        <f t="shared" si="4"/>
        <v>170.6</v>
      </c>
    </row>
    <row r="51" spans="1:6" ht="14.1" customHeight="1" x14ac:dyDescent="0.15">
      <c r="A51" s="42" t="s">
        <v>155</v>
      </c>
      <c r="B51" s="43">
        <v>18.7</v>
      </c>
      <c r="C51" s="44">
        <v>1.8</v>
      </c>
      <c r="D51" s="43">
        <f>B51*C51</f>
        <v>33.659999999999997</v>
      </c>
      <c r="E51" s="43">
        <v>85.05</v>
      </c>
      <c r="F51" s="45">
        <f t="shared" si="4"/>
        <v>118.71</v>
      </c>
    </row>
    <row r="52" spans="1:6" ht="14.1" customHeight="1" x14ac:dyDescent="0.15">
      <c r="A52" s="42" t="s">
        <v>156</v>
      </c>
      <c r="B52" s="43">
        <v>19.100000000000001</v>
      </c>
      <c r="C52" s="44">
        <v>1.7</v>
      </c>
      <c r="D52" s="43">
        <f>B52*C52</f>
        <v>32.47</v>
      </c>
      <c r="E52" s="43">
        <v>86.67</v>
      </c>
      <c r="F52" s="45">
        <f t="shared" si="4"/>
        <v>119.14</v>
      </c>
    </row>
    <row r="53" spans="1:6" ht="14.1" customHeight="1" x14ac:dyDescent="0.15">
      <c r="A53" s="46" t="s">
        <v>10</v>
      </c>
      <c r="B53" s="40">
        <f>B54+B55</f>
        <v>132.1</v>
      </c>
      <c r="C53" s="47"/>
      <c r="D53" s="40">
        <f>D54+D55</f>
        <v>217.74</v>
      </c>
      <c r="E53" s="40">
        <f t="shared" ref="E53" si="11">E54+E55</f>
        <v>398.93</v>
      </c>
      <c r="F53" s="40">
        <f>F54+F55</f>
        <v>616.66999999999996</v>
      </c>
    </row>
    <row r="54" spans="1:6" ht="14.1" customHeight="1" x14ac:dyDescent="0.15">
      <c r="A54" s="42" t="s">
        <v>157</v>
      </c>
      <c r="B54" s="43">
        <v>68.3</v>
      </c>
      <c r="C54" s="44">
        <v>1.6</v>
      </c>
      <c r="D54" s="43">
        <f>B54*C54</f>
        <v>109.28</v>
      </c>
      <c r="E54" s="43">
        <v>122.31</v>
      </c>
      <c r="F54" s="45">
        <f t="shared" si="4"/>
        <v>231.59</v>
      </c>
    </row>
    <row r="55" spans="1:6" ht="14.1" customHeight="1" x14ac:dyDescent="0.15">
      <c r="A55" s="42" t="s">
        <v>158</v>
      </c>
      <c r="B55" s="43">
        <v>63.8</v>
      </c>
      <c r="C55" s="44">
        <v>1.7</v>
      </c>
      <c r="D55" s="43">
        <f>B55*C55</f>
        <v>108.46</v>
      </c>
      <c r="E55" s="43">
        <v>276.62</v>
      </c>
      <c r="F55" s="45">
        <f t="shared" si="4"/>
        <v>385.08</v>
      </c>
    </row>
    <row r="56" spans="1:6" ht="14.1" customHeight="1" x14ac:dyDescent="0.15">
      <c r="A56" s="46" t="s">
        <v>11</v>
      </c>
      <c r="B56" s="40">
        <f>B57+B58</f>
        <v>132.4</v>
      </c>
      <c r="C56" s="47"/>
      <c r="D56" s="40">
        <f>D57+D58</f>
        <v>256.74</v>
      </c>
      <c r="E56" s="40">
        <f t="shared" ref="E56" si="12">E57+E58</f>
        <v>359.24</v>
      </c>
      <c r="F56" s="40">
        <f>F57+F58</f>
        <v>615.98</v>
      </c>
    </row>
    <row r="57" spans="1:6" ht="14.1" customHeight="1" x14ac:dyDescent="0.15">
      <c r="A57" s="42" t="s">
        <v>159</v>
      </c>
      <c r="B57" s="43">
        <v>51.8</v>
      </c>
      <c r="C57" s="44">
        <v>2</v>
      </c>
      <c r="D57" s="43">
        <f>B57*C57</f>
        <v>103.6</v>
      </c>
      <c r="E57" s="43">
        <v>112.59</v>
      </c>
      <c r="F57" s="45">
        <f t="shared" si="4"/>
        <v>216.19</v>
      </c>
    </row>
    <row r="58" spans="1:6" ht="14.1" customHeight="1" x14ac:dyDescent="0.15">
      <c r="A58" s="42" t="s">
        <v>160</v>
      </c>
      <c r="B58" s="43">
        <v>80.599999999999994</v>
      </c>
      <c r="C58" s="44">
        <v>1.9</v>
      </c>
      <c r="D58" s="43">
        <f>B58*C58</f>
        <v>153.13999999999999</v>
      </c>
      <c r="E58" s="43">
        <v>246.65</v>
      </c>
      <c r="F58" s="45">
        <f t="shared" si="4"/>
        <v>399.79</v>
      </c>
    </row>
    <row r="59" spans="1:6" ht="14.1" customHeight="1" x14ac:dyDescent="0.15">
      <c r="A59" s="46" t="s">
        <v>12</v>
      </c>
      <c r="B59" s="40">
        <f>SUM(B60:B63)</f>
        <v>121.4</v>
      </c>
      <c r="C59" s="47"/>
      <c r="D59" s="40">
        <f>SUM(D60:D63)</f>
        <v>198.76</v>
      </c>
      <c r="E59" s="40">
        <f t="shared" ref="E59" si="13">SUM(E60:E63)</f>
        <v>243.01</v>
      </c>
      <c r="F59" s="40">
        <f>SUM(F60:F63)</f>
        <v>441.77</v>
      </c>
    </row>
    <row r="60" spans="1:6" ht="14.1" customHeight="1" x14ac:dyDescent="0.15">
      <c r="A60" s="42" t="s">
        <v>161</v>
      </c>
      <c r="B60" s="43">
        <v>69.3</v>
      </c>
      <c r="C60" s="44">
        <v>1.6</v>
      </c>
      <c r="D60" s="43">
        <f>B60*C60</f>
        <v>110.88</v>
      </c>
      <c r="E60" s="43">
        <v>99.63</v>
      </c>
      <c r="F60" s="45">
        <f t="shared" si="4"/>
        <v>210.51</v>
      </c>
    </row>
    <row r="61" spans="1:6" ht="14.1" customHeight="1" x14ac:dyDescent="0.15">
      <c r="A61" s="42" t="s">
        <v>162</v>
      </c>
      <c r="B61" s="43">
        <v>17</v>
      </c>
      <c r="C61" s="44">
        <v>1.4</v>
      </c>
      <c r="D61" s="43">
        <f>B61*C61</f>
        <v>23.8</v>
      </c>
      <c r="E61" s="43">
        <v>59.13</v>
      </c>
      <c r="F61" s="45">
        <f t="shared" si="4"/>
        <v>82.93</v>
      </c>
    </row>
    <row r="62" spans="1:6" ht="14.1" customHeight="1" x14ac:dyDescent="0.15">
      <c r="A62" s="42" t="s">
        <v>163</v>
      </c>
      <c r="B62" s="43">
        <v>30.6</v>
      </c>
      <c r="C62" s="44">
        <v>1.8</v>
      </c>
      <c r="D62" s="43">
        <f>B62*C62</f>
        <v>55.08</v>
      </c>
      <c r="E62" s="43">
        <v>67.64</v>
      </c>
      <c r="F62" s="45">
        <f t="shared" si="4"/>
        <v>122.72</v>
      </c>
    </row>
    <row r="63" spans="1:6" ht="14.1" customHeight="1" x14ac:dyDescent="0.15">
      <c r="A63" s="42" t="s">
        <v>164</v>
      </c>
      <c r="B63" s="43">
        <v>4.5</v>
      </c>
      <c r="C63" s="44">
        <v>2</v>
      </c>
      <c r="D63" s="43">
        <f>B63*C63</f>
        <v>9</v>
      </c>
      <c r="E63" s="43">
        <v>16.61</v>
      </c>
      <c r="F63" s="45">
        <f t="shared" si="4"/>
        <v>25.61</v>
      </c>
    </row>
    <row r="64" spans="1:6" ht="14.1" customHeight="1" x14ac:dyDescent="0.15">
      <c r="A64" s="46" t="s">
        <v>13</v>
      </c>
      <c r="B64" s="40">
        <f>SUM(B65:B67)</f>
        <v>196</v>
      </c>
      <c r="C64" s="47"/>
      <c r="D64" s="40">
        <f>SUM(D65:D67)</f>
        <v>372.31</v>
      </c>
      <c r="E64" s="40">
        <f t="shared" ref="E64" si="14">SUM(E65:E67)</f>
        <v>485.6</v>
      </c>
      <c r="F64" s="40">
        <f>SUM(F65:F67)</f>
        <v>857.91</v>
      </c>
    </row>
    <row r="65" spans="1:6" ht="14.1" customHeight="1" x14ac:dyDescent="0.15">
      <c r="A65" s="42" t="s">
        <v>165</v>
      </c>
      <c r="B65" s="43">
        <v>72.099999999999994</v>
      </c>
      <c r="C65" s="44">
        <v>1.9</v>
      </c>
      <c r="D65" s="43">
        <f>B65*C65</f>
        <v>136.99</v>
      </c>
      <c r="E65" s="43">
        <v>100.44</v>
      </c>
      <c r="F65" s="45">
        <f t="shared" si="4"/>
        <v>237.43</v>
      </c>
    </row>
    <row r="66" spans="1:6" ht="14.1" customHeight="1" x14ac:dyDescent="0.15">
      <c r="A66" s="42" t="s">
        <v>166</v>
      </c>
      <c r="B66" s="43">
        <v>61.5</v>
      </c>
      <c r="C66" s="44">
        <v>2</v>
      </c>
      <c r="D66" s="43">
        <f>B66*C66</f>
        <v>123</v>
      </c>
      <c r="E66" s="43">
        <v>157.13999999999999</v>
      </c>
      <c r="F66" s="45">
        <f t="shared" si="4"/>
        <v>280.14</v>
      </c>
    </row>
    <row r="67" spans="1:6" ht="14.1" customHeight="1" x14ac:dyDescent="0.15">
      <c r="A67" s="42" t="s">
        <v>167</v>
      </c>
      <c r="B67" s="43">
        <v>62.4</v>
      </c>
      <c r="C67" s="44">
        <v>1.8</v>
      </c>
      <c r="D67" s="43">
        <f>B67*C67</f>
        <v>112.32</v>
      </c>
      <c r="E67" s="43">
        <v>228.02</v>
      </c>
      <c r="F67" s="45">
        <f t="shared" si="4"/>
        <v>340.34</v>
      </c>
    </row>
    <row r="68" spans="1:6" ht="14.1" customHeight="1" x14ac:dyDescent="0.15">
      <c r="A68" s="46" t="s">
        <v>14</v>
      </c>
      <c r="B68" s="40">
        <f>SUM(B69:B71)</f>
        <v>203.5</v>
      </c>
      <c r="C68" s="47"/>
      <c r="D68" s="40">
        <f>SUM(D69:D71)</f>
        <v>420.03</v>
      </c>
      <c r="E68" s="40">
        <f t="shared" ref="E68" si="15">SUM(E69:E71)</f>
        <v>560.92999999999995</v>
      </c>
      <c r="F68" s="40">
        <f>SUM(F69:F71)</f>
        <v>980.96</v>
      </c>
    </row>
    <row r="69" spans="1:6" ht="14.1" customHeight="1" x14ac:dyDescent="0.15">
      <c r="A69" s="42" t="s">
        <v>168</v>
      </c>
      <c r="B69" s="43">
        <v>81.099999999999994</v>
      </c>
      <c r="C69" s="44">
        <v>1.6</v>
      </c>
      <c r="D69" s="43">
        <f>B69*C69</f>
        <v>129.76</v>
      </c>
      <c r="E69" s="43">
        <v>170.51</v>
      </c>
      <c r="F69" s="45">
        <f t="shared" si="4"/>
        <v>300.27</v>
      </c>
    </row>
    <row r="70" spans="1:6" ht="14.1" customHeight="1" x14ac:dyDescent="0.15">
      <c r="A70" s="42" t="s">
        <v>169</v>
      </c>
      <c r="B70" s="43">
        <v>87.5</v>
      </c>
      <c r="C70" s="44">
        <v>2.4</v>
      </c>
      <c r="D70" s="43">
        <f>B70*C70</f>
        <v>210</v>
      </c>
      <c r="E70" s="43">
        <v>274.58999999999997</v>
      </c>
      <c r="F70" s="45">
        <f t="shared" si="4"/>
        <v>484.59</v>
      </c>
    </row>
    <row r="71" spans="1:6" ht="14.1" customHeight="1" x14ac:dyDescent="0.15">
      <c r="A71" s="42" t="s">
        <v>170</v>
      </c>
      <c r="B71" s="43">
        <v>34.9</v>
      </c>
      <c r="C71" s="44">
        <v>2.2999999999999998</v>
      </c>
      <c r="D71" s="43">
        <f>B71*C71</f>
        <v>80.27</v>
      </c>
      <c r="E71" s="43">
        <v>115.83</v>
      </c>
      <c r="F71" s="45">
        <f t="shared" ref="F71:F134" si="16">D71+E71</f>
        <v>196.1</v>
      </c>
    </row>
    <row r="72" spans="1:6" ht="14.1" customHeight="1" x14ac:dyDescent="0.15">
      <c r="A72" s="46" t="s">
        <v>15</v>
      </c>
      <c r="B72" s="40">
        <f>B73+B74</f>
        <v>89.3</v>
      </c>
      <c r="C72" s="47"/>
      <c r="D72" s="40">
        <f>D73+D74</f>
        <v>160.74</v>
      </c>
      <c r="E72" s="40">
        <f t="shared" ref="E72:F72" si="17">E73+E74</f>
        <v>337.78</v>
      </c>
      <c r="F72" s="40">
        <f t="shared" si="17"/>
        <v>498.52</v>
      </c>
    </row>
    <row r="73" spans="1:6" ht="14.1" customHeight="1" x14ac:dyDescent="0.15">
      <c r="A73" s="42" t="s">
        <v>171</v>
      </c>
      <c r="B73" s="43">
        <v>63.3</v>
      </c>
      <c r="C73" s="44">
        <v>1.8</v>
      </c>
      <c r="D73" s="43">
        <f>B73*C73</f>
        <v>113.94</v>
      </c>
      <c r="E73" s="43">
        <v>229.64</v>
      </c>
      <c r="F73" s="45">
        <f t="shared" si="16"/>
        <v>343.58</v>
      </c>
    </row>
    <row r="74" spans="1:6" ht="14.1" customHeight="1" x14ac:dyDescent="0.15">
      <c r="A74" s="42" t="s">
        <v>172</v>
      </c>
      <c r="B74" s="43">
        <v>26</v>
      </c>
      <c r="C74" s="44">
        <v>1.8</v>
      </c>
      <c r="D74" s="43">
        <f>B74*C74</f>
        <v>46.8</v>
      </c>
      <c r="E74" s="43">
        <v>108.14</v>
      </c>
      <c r="F74" s="45">
        <f t="shared" si="16"/>
        <v>154.94</v>
      </c>
    </row>
    <row r="75" spans="1:6" ht="14.1" customHeight="1" x14ac:dyDescent="0.15">
      <c r="A75" s="46" t="s">
        <v>16</v>
      </c>
      <c r="B75" s="40">
        <f>B76+B77</f>
        <v>183.6</v>
      </c>
      <c r="C75" s="47"/>
      <c r="D75" s="40">
        <f>D76+D77</f>
        <v>340.98</v>
      </c>
      <c r="E75" s="40">
        <f t="shared" ref="E75:F75" si="18">E76+E77</f>
        <v>346.28</v>
      </c>
      <c r="F75" s="40">
        <f t="shared" si="18"/>
        <v>687.26</v>
      </c>
    </row>
    <row r="76" spans="1:6" ht="14.1" customHeight="1" x14ac:dyDescent="0.15">
      <c r="A76" s="42" t="s">
        <v>173</v>
      </c>
      <c r="B76" s="43">
        <v>78.599999999999994</v>
      </c>
      <c r="C76" s="44">
        <v>1.8</v>
      </c>
      <c r="D76" s="43">
        <f>B76*C76</f>
        <v>141.47999999999999</v>
      </c>
      <c r="E76" s="43">
        <v>88.29</v>
      </c>
      <c r="F76" s="45">
        <f t="shared" si="16"/>
        <v>229.77</v>
      </c>
    </row>
    <row r="77" spans="1:6" ht="14.1" customHeight="1" x14ac:dyDescent="0.15">
      <c r="A77" s="42" t="s">
        <v>174</v>
      </c>
      <c r="B77" s="43">
        <v>105</v>
      </c>
      <c r="C77" s="44">
        <v>1.9</v>
      </c>
      <c r="D77" s="43">
        <f>B77*C77</f>
        <v>199.5</v>
      </c>
      <c r="E77" s="43">
        <v>257.99</v>
      </c>
      <c r="F77" s="45">
        <f t="shared" si="16"/>
        <v>457.49</v>
      </c>
    </row>
    <row r="78" spans="1:6" ht="14.1" customHeight="1" x14ac:dyDescent="0.15">
      <c r="A78" s="46" t="s">
        <v>17</v>
      </c>
      <c r="B78" s="40">
        <f>B79+B80</f>
        <v>123</v>
      </c>
      <c r="C78" s="47"/>
      <c r="D78" s="40">
        <f>D79+D80</f>
        <v>258.3</v>
      </c>
      <c r="E78" s="40">
        <f t="shared" ref="E78:F78" si="19">E79+E80</f>
        <v>348.31</v>
      </c>
      <c r="F78" s="40">
        <f t="shared" si="19"/>
        <v>606.61</v>
      </c>
    </row>
    <row r="79" spans="1:6" ht="14.1" customHeight="1" x14ac:dyDescent="0.15">
      <c r="A79" s="42" t="s">
        <v>175</v>
      </c>
      <c r="B79" s="43">
        <v>73.8</v>
      </c>
      <c r="C79" s="44">
        <v>2.1</v>
      </c>
      <c r="D79" s="43">
        <f>B79*C79</f>
        <v>154.97999999999999</v>
      </c>
      <c r="E79" s="43">
        <v>168.89</v>
      </c>
      <c r="F79" s="45">
        <f t="shared" si="16"/>
        <v>323.87</v>
      </c>
    </row>
    <row r="80" spans="1:6" ht="14.1" customHeight="1" x14ac:dyDescent="0.15">
      <c r="A80" s="42" t="s">
        <v>176</v>
      </c>
      <c r="B80" s="43">
        <v>49.2</v>
      </c>
      <c r="C80" s="44">
        <v>2.1</v>
      </c>
      <c r="D80" s="43">
        <f>B80*C80</f>
        <v>103.32</v>
      </c>
      <c r="E80" s="43">
        <v>179.42</v>
      </c>
      <c r="F80" s="45">
        <f t="shared" si="16"/>
        <v>282.74</v>
      </c>
    </row>
    <row r="81" spans="1:6" ht="14.1" customHeight="1" x14ac:dyDescent="0.15">
      <c r="A81" s="46" t="s">
        <v>18</v>
      </c>
      <c r="B81" s="40">
        <f>B82+B83</f>
        <v>63.5</v>
      </c>
      <c r="C81" s="47"/>
      <c r="D81" s="40">
        <f>D82+D83</f>
        <v>117.96</v>
      </c>
      <c r="E81" s="40">
        <f t="shared" ref="E81:F81" si="20">E82+E83</f>
        <v>138.51</v>
      </c>
      <c r="F81" s="40">
        <f t="shared" si="20"/>
        <v>256.47000000000003</v>
      </c>
    </row>
    <row r="82" spans="1:6" ht="14.1" customHeight="1" x14ac:dyDescent="0.15">
      <c r="A82" s="42" t="s">
        <v>177</v>
      </c>
      <c r="B82" s="43">
        <v>36.6</v>
      </c>
      <c r="C82" s="44">
        <v>1.9</v>
      </c>
      <c r="D82" s="43">
        <f>B82*C82</f>
        <v>69.540000000000006</v>
      </c>
      <c r="E82" s="43">
        <v>68.849999999999994</v>
      </c>
      <c r="F82" s="45">
        <f t="shared" si="16"/>
        <v>138.38999999999999</v>
      </c>
    </row>
    <row r="83" spans="1:6" ht="14.1" customHeight="1" x14ac:dyDescent="0.15">
      <c r="A83" s="42" t="s">
        <v>178</v>
      </c>
      <c r="B83" s="43">
        <v>26.9</v>
      </c>
      <c r="C83" s="44">
        <v>1.8</v>
      </c>
      <c r="D83" s="43">
        <f>B83*C83</f>
        <v>48.42</v>
      </c>
      <c r="E83" s="43">
        <v>69.66</v>
      </c>
      <c r="F83" s="45">
        <f t="shared" si="16"/>
        <v>118.08</v>
      </c>
    </row>
    <row r="84" spans="1:6" ht="14.1" customHeight="1" x14ac:dyDescent="0.15">
      <c r="A84" s="46" t="s">
        <v>19</v>
      </c>
      <c r="B84" s="40">
        <f>B85+B86</f>
        <v>116.8</v>
      </c>
      <c r="C84" s="47"/>
      <c r="D84" s="40">
        <f>D85+D86</f>
        <v>238.42</v>
      </c>
      <c r="E84" s="40">
        <f t="shared" ref="E84:F84" si="21">E85+E86</f>
        <v>175.78</v>
      </c>
      <c r="F84" s="40">
        <f t="shared" si="21"/>
        <v>414.2</v>
      </c>
    </row>
    <row r="85" spans="1:6" ht="14.1" customHeight="1" x14ac:dyDescent="0.15">
      <c r="A85" s="42" t="s">
        <v>179</v>
      </c>
      <c r="B85" s="43">
        <v>83.8</v>
      </c>
      <c r="C85" s="44">
        <v>1.9</v>
      </c>
      <c r="D85" s="43">
        <f>B85*C85</f>
        <v>159.22</v>
      </c>
      <c r="E85" s="43">
        <v>105.71</v>
      </c>
      <c r="F85" s="45">
        <f t="shared" si="16"/>
        <v>264.93</v>
      </c>
    </row>
    <row r="86" spans="1:6" ht="14.1" customHeight="1" x14ac:dyDescent="0.15">
      <c r="A86" s="42" t="s">
        <v>180</v>
      </c>
      <c r="B86" s="43">
        <v>33</v>
      </c>
      <c r="C86" s="44">
        <v>2.4</v>
      </c>
      <c r="D86" s="43">
        <f>B86*C86</f>
        <v>79.2</v>
      </c>
      <c r="E86" s="43">
        <v>70.069999999999993</v>
      </c>
      <c r="F86" s="45">
        <f t="shared" si="16"/>
        <v>149.27000000000001</v>
      </c>
    </row>
    <row r="87" spans="1:6" ht="14.1" customHeight="1" x14ac:dyDescent="0.15">
      <c r="A87" s="46" t="s">
        <v>20</v>
      </c>
      <c r="B87" s="40">
        <f>B88</f>
        <v>92.9</v>
      </c>
      <c r="C87" s="47"/>
      <c r="D87" s="40">
        <f>D88</f>
        <v>167.22</v>
      </c>
      <c r="E87" s="40">
        <f t="shared" ref="E87:F87" si="22">E88</f>
        <v>348.71</v>
      </c>
      <c r="F87" s="40">
        <f t="shared" si="22"/>
        <v>515.92999999999995</v>
      </c>
    </row>
    <row r="88" spans="1:6" ht="14.1" customHeight="1" x14ac:dyDescent="0.15">
      <c r="A88" s="42" t="s">
        <v>181</v>
      </c>
      <c r="B88" s="43">
        <v>92.9</v>
      </c>
      <c r="C88" s="44">
        <v>1.8</v>
      </c>
      <c r="D88" s="43">
        <f>B88*C88</f>
        <v>167.22</v>
      </c>
      <c r="E88" s="43">
        <v>348.71</v>
      </c>
      <c r="F88" s="45">
        <f t="shared" si="16"/>
        <v>515.92999999999995</v>
      </c>
    </row>
    <row r="89" spans="1:6" ht="14.1" customHeight="1" x14ac:dyDescent="0.15">
      <c r="A89" s="46" t="s">
        <v>21</v>
      </c>
      <c r="B89" s="40">
        <f>SUM(B90:B102)</f>
        <v>94.6</v>
      </c>
      <c r="C89" s="47"/>
      <c r="D89" s="40">
        <f>SUM(D90:D102)</f>
        <v>190.84</v>
      </c>
      <c r="E89" s="40">
        <f t="shared" ref="E89:F89" si="23">SUM(E90:E102)</f>
        <v>0</v>
      </c>
      <c r="F89" s="40">
        <f t="shared" si="23"/>
        <v>190.84</v>
      </c>
    </row>
    <row r="90" spans="1:6" ht="14.1" customHeight="1" x14ac:dyDescent="0.15">
      <c r="A90" s="42" t="s">
        <v>182</v>
      </c>
      <c r="B90" s="43">
        <v>10.199999999999999</v>
      </c>
      <c r="C90" s="44">
        <v>2</v>
      </c>
      <c r="D90" s="43">
        <f t="shared" ref="D90:D97" si="24">B90*C90</f>
        <v>20.399999999999999</v>
      </c>
      <c r="E90" s="43">
        <v>0</v>
      </c>
      <c r="F90" s="45">
        <f t="shared" si="16"/>
        <v>20.399999999999999</v>
      </c>
    </row>
    <row r="91" spans="1:6" ht="14.1" customHeight="1" x14ac:dyDescent="0.15">
      <c r="A91" s="42" t="s">
        <v>183</v>
      </c>
      <c r="B91" s="43">
        <v>4.7</v>
      </c>
      <c r="C91" s="44">
        <v>2</v>
      </c>
      <c r="D91" s="43">
        <f t="shared" si="24"/>
        <v>9.4</v>
      </c>
      <c r="E91" s="43">
        <v>0</v>
      </c>
      <c r="F91" s="45">
        <f t="shared" si="16"/>
        <v>9.4</v>
      </c>
    </row>
    <row r="92" spans="1:6" ht="14.1" customHeight="1" x14ac:dyDescent="0.15">
      <c r="A92" s="42" t="s">
        <v>184</v>
      </c>
      <c r="B92" s="43">
        <v>11.5</v>
      </c>
      <c r="C92" s="44">
        <v>2</v>
      </c>
      <c r="D92" s="43">
        <f t="shared" si="24"/>
        <v>23</v>
      </c>
      <c r="E92" s="43">
        <v>0</v>
      </c>
      <c r="F92" s="45">
        <f t="shared" si="16"/>
        <v>23</v>
      </c>
    </row>
    <row r="93" spans="1:6" ht="14.1" customHeight="1" x14ac:dyDescent="0.15">
      <c r="A93" s="42" t="s">
        <v>185</v>
      </c>
      <c r="B93" s="43">
        <v>7.6</v>
      </c>
      <c r="C93" s="44">
        <v>2</v>
      </c>
      <c r="D93" s="43">
        <f t="shared" si="24"/>
        <v>15.2</v>
      </c>
      <c r="E93" s="43">
        <v>0</v>
      </c>
      <c r="F93" s="45">
        <f t="shared" si="16"/>
        <v>15.2</v>
      </c>
    </row>
    <row r="94" spans="1:6" ht="14.1" customHeight="1" x14ac:dyDescent="0.15">
      <c r="A94" s="42" t="s">
        <v>186</v>
      </c>
      <c r="B94" s="43">
        <v>8.1999999999999993</v>
      </c>
      <c r="C94" s="44">
        <v>2.2000000000000002</v>
      </c>
      <c r="D94" s="43">
        <f t="shared" si="24"/>
        <v>18.04</v>
      </c>
      <c r="E94" s="43">
        <v>0</v>
      </c>
      <c r="F94" s="45">
        <f t="shared" si="16"/>
        <v>18.04</v>
      </c>
    </row>
    <row r="95" spans="1:6" ht="14.1" customHeight="1" x14ac:dyDescent="0.15">
      <c r="A95" s="42" t="s">
        <v>187</v>
      </c>
      <c r="B95" s="43">
        <v>7.4</v>
      </c>
      <c r="C95" s="44">
        <v>2</v>
      </c>
      <c r="D95" s="43">
        <f t="shared" si="24"/>
        <v>14.8</v>
      </c>
      <c r="E95" s="43">
        <v>0</v>
      </c>
      <c r="F95" s="45">
        <f t="shared" si="16"/>
        <v>14.8</v>
      </c>
    </row>
    <row r="96" spans="1:6" ht="14.1" customHeight="1" x14ac:dyDescent="0.15">
      <c r="A96" s="42" t="s">
        <v>188</v>
      </c>
      <c r="B96" s="43">
        <v>8.1</v>
      </c>
      <c r="C96" s="44">
        <v>2</v>
      </c>
      <c r="D96" s="43">
        <f t="shared" si="24"/>
        <v>16.2</v>
      </c>
      <c r="E96" s="43">
        <v>0</v>
      </c>
      <c r="F96" s="45">
        <f t="shared" si="16"/>
        <v>16.2</v>
      </c>
    </row>
    <row r="97" spans="1:6" ht="14.1" customHeight="1" x14ac:dyDescent="0.15">
      <c r="A97" s="42" t="s">
        <v>189</v>
      </c>
      <c r="B97" s="43">
        <v>6.1</v>
      </c>
      <c r="C97" s="44">
        <v>2</v>
      </c>
      <c r="D97" s="43">
        <f t="shared" si="24"/>
        <v>12.2</v>
      </c>
      <c r="E97" s="43">
        <v>0</v>
      </c>
      <c r="F97" s="45">
        <f t="shared" si="16"/>
        <v>12.2</v>
      </c>
    </row>
    <row r="98" spans="1:6" ht="14.1" customHeight="1" x14ac:dyDescent="0.15">
      <c r="A98" s="42" t="s">
        <v>190</v>
      </c>
      <c r="B98" s="43">
        <v>6.1</v>
      </c>
      <c r="C98" s="44">
        <v>2</v>
      </c>
      <c r="D98" s="43">
        <v>12.2</v>
      </c>
      <c r="E98" s="43"/>
      <c r="F98" s="45">
        <f t="shared" si="16"/>
        <v>12.2</v>
      </c>
    </row>
    <row r="99" spans="1:6" ht="14.1" customHeight="1" x14ac:dyDescent="0.15">
      <c r="A99" s="42" t="s">
        <v>191</v>
      </c>
      <c r="B99" s="43">
        <v>4.3</v>
      </c>
      <c r="C99" s="44">
        <v>2</v>
      </c>
      <c r="D99" s="43">
        <f>B99*C99</f>
        <v>8.6</v>
      </c>
      <c r="E99" s="43">
        <v>0</v>
      </c>
      <c r="F99" s="45">
        <f t="shared" si="16"/>
        <v>8.6</v>
      </c>
    </row>
    <row r="100" spans="1:6" ht="14.1" customHeight="1" x14ac:dyDescent="0.15">
      <c r="A100" s="42" t="s">
        <v>192</v>
      </c>
      <c r="B100" s="43">
        <v>7.8</v>
      </c>
      <c r="C100" s="44">
        <v>2</v>
      </c>
      <c r="D100" s="43">
        <f>B100*C100</f>
        <v>15.6</v>
      </c>
      <c r="E100" s="43">
        <v>0</v>
      </c>
      <c r="F100" s="45">
        <f t="shared" si="16"/>
        <v>15.6</v>
      </c>
    </row>
    <row r="101" spans="1:6" ht="14.1" customHeight="1" x14ac:dyDescent="0.15">
      <c r="A101" s="42" t="s">
        <v>193</v>
      </c>
      <c r="B101" s="43">
        <v>7.7</v>
      </c>
      <c r="C101" s="44">
        <v>2</v>
      </c>
      <c r="D101" s="43">
        <f>B101*C101</f>
        <v>15.4</v>
      </c>
      <c r="E101" s="43">
        <v>0</v>
      </c>
      <c r="F101" s="45">
        <f t="shared" si="16"/>
        <v>15.4</v>
      </c>
    </row>
    <row r="102" spans="1:6" ht="14.1" customHeight="1" x14ac:dyDescent="0.15">
      <c r="A102" s="42" t="s">
        <v>194</v>
      </c>
      <c r="B102" s="43">
        <v>4.9000000000000004</v>
      </c>
      <c r="C102" s="44">
        <v>2</v>
      </c>
      <c r="D102" s="43">
        <f>B102*C102</f>
        <v>9.8000000000000007</v>
      </c>
      <c r="E102" s="43">
        <v>0</v>
      </c>
      <c r="F102" s="45">
        <f t="shared" si="16"/>
        <v>9.8000000000000007</v>
      </c>
    </row>
    <row r="103" spans="1:6" ht="14.1" customHeight="1" x14ac:dyDescent="0.15">
      <c r="A103" s="46" t="s">
        <v>22</v>
      </c>
      <c r="B103" s="40">
        <f>SUM(B104:B121)</f>
        <v>119.9</v>
      </c>
      <c r="C103" s="47"/>
      <c r="D103" s="40">
        <f>SUM(D104:D121)</f>
        <v>239.8</v>
      </c>
      <c r="E103" s="40">
        <f t="shared" ref="E103:F103" si="25">SUM(E104:E121)</f>
        <v>0</v>
      </c>
      <c r="F103" s="40">
        <f t="shared" si="25"/>
        <v>239.8</v>
      </c>
    </row>
    <row r="104" spans="1:6" ht="14.1" customHeight="1" x14ac:dyDescent="0.15">
      <c r="A104" s="42" t="s">
        <v>304</v>
      </c>
      <c r="B104" s="43">
        <v>13.5</v>
      </c>
      <c r="C104" s="44">
        <v>2</v>
      </c>
      <c r="D104" s="43">
        <f t="shared" ref="D104:D121" si="26">B104*C104</f>
        <v>27</v>
      </c>
      <c r="E104" s="43"/>
      <c r="F104" s="45">
        <f t="shared" si="16"/>
        <v>27</v>
      </c>
    </row>
    <row r="105" spans="1:6" ht="14.1" customHeight="1" x14ac:dyDescent="0.15">
      <c r="A105" s="42" t="s">
        <v>195</v>
      </c>
      <c r="B105" s="43">
        <v>8.9</v>
      </c>
      <c r="C105" s="44">
        <v>2</v>
      </c>
      <c r="D105" s="43">
        <f t="shared" si="26"/>
        <v>17.8</v>
      </c>
      <c r="E105" s="43">
        <v>0</v>
      </c>
      <c r="F105" s="45">
        <f t="shared" si="16"/>
        <v>17.8</v>
      </c>
    </row>
    <row r="106" spans="1:6" ht="14.1" customHeight="1" x14ac:dyDescent="0.15">
      <c r="A106" s="42" t="s">
        <v>196</v>
      </c>
      <c r="B106" s="43">
        <v>6.8</v>
      </c>
      <c r="C106" s="44">
        <v>2</v>
      </c>
      <c r="D106" s="43">
        <f t="shared" si="26"/>
        <v>13.6</v>
      </c>
      <c r="E106" s="43">
        <v>0</v>
      </c>
      <c r="F106" s="45">
        <f t="shared" si="16"/>
        <v>13.6</v>
      </c>
    </row>
    <row r="107" spans="1:6" ht="14.1" customHeight="1" x14ac:dyDescent="0.15">
      <c r="A107" s="42" t="s">
        <v>197</v>
      </c>
      <c r="B107" s="43">
        <v>6.6</v>
      </c>
      <c r="C107" s="44">
        <v>2</v>
      </c>
      <c r="D107" s="43">
        <f t="shared" si="26"/>
        <v>13.2</v>
      </c>
      <c r="E107" s="43">
        <v>0</v>
      </c>
      <c r="F107" s="45">
        <f t="shared" si="16"/>
        <v>13.2</v>
      </c>
    </row>
    <row r="108" spans="1:6" ht="14.1" customHeight="1" x14ac:dyDescent="0.15">
      <c r="A108" s="42" t="s">
        <v>198</v>
      </c>
      <c r="B108" s="43">
        <v>5.9</v>
      </c>
      <c r="C108" s="44">
        <v>2</v>
      </c>
      <c r="D108" s="43">
        <f t="shared" si="26"/>
        <v>11.8</v>
      </c>
      <c r="E108" s="43">
        <v>0</v>
      </c>
      <c r="F108" s="45">
        <f t="shared" si="16"/>
        <v>11.8</v>
      </c>
    </row>
    <row r="109" spans="1:6" ht="14.1" customHeight="1" x14ac:dyDescent="0.15">
      <c r="A109" s="42" t="s">
        <v>199</v>
      </c>
      <c r="B109" s="43">
        <v>6.2</v>
      </c>
      <c r="C109" s="44">
        <v>2</v>
      </c>
      <c r="D109" s="43">
        <f t="shared" si="26"/>
        <v>12.4</v>
      </c>
      <c r="E109" s="43">
        <v>0</v>
      </c>
      <c r="F109" s="45">
        <f t="shared" si="16"/>
        <v>12.4</v>
      </c>
    </row>
    <row r="110" spans="1:6" ht="14.1" customHeight="1" x14ac:dyDescent="0.15">
      <c r="A110" s="42" t="s">
        <v>200</v>
      </c>
      <c r="B110" s="43">
        <v>5.0999999999999996</v>
      </c>
      <c r="C110" s="44">
        <v>2</v>
      </c>
      <c r="D110" s="43">
        <f t="shared" si="26"/>
        <v>10.199999999999999</v>
      </c>
      <c r="E110" s="43">
        <v>0</v>
      </c>
      <c r="F110" s="45">
        <f t="shared" si="16"/>
        <v>10.199999999999999</v>
      </c>
    </row>
    <row r="111" spans="1:6" ht="14.1" customHeight="1" x14ac:dyDescent="0.15">
      <c r="A111" s="42" t="s">
        <v>201</v>
      </c>
      <c r="B111" s="43">
        <v>7.3</v>
      </c>
      <c r="C111" s="44">
        <v>2</v>
      </c>
      <c r="D111" s="43">
        <f t="shared" si="26"/>
        <v>14.6</v>
      </c>
      <c r="E111" s="43">
        <v>0</v>
      </c>
      <c r="F111" s="45">
        <f t="shared" si="16"/>
        <v>14.6</v>
      </c>
    </row>
    <row r="112" spans="1:6" ht="14.1" customHeight="1" x14ac:dyDescent="0.15">
      <c r="A112" s="42" t="s">
        <v>202</v>
      </c>
      <c r="B112" s="43">
        <v>5.3</v>
      </c>
      <c r="C112" s="44">
        <v>2</v>
      </c>
      <c r="D112" s="43">
        <f t="shared" si="26"/>
        <v>10.6</v>
      </c>
      <c r="E112" s="43">
        <v>0</v>
      </c>
      <c r="F112" s="45">
        <f t="shared" si="16"/>
        <v>10.6</v>
      </c>
    </row>
    <row r="113" spans="1:6" ht="14.1" customHeight="1" x14ac:dyDescent="0.15">
      <c r="A113" s="42" t="s">
        <v>203</v>
      </c>
      <c r="B113" s="43">
        <v>9.1</v>
      </c>
      <c r="C113" s="44">
        <v>2</v>
      </c>
      <c r="D113" s="43">
        <f t="shared" si="26"/>
        <v>18.2</v>
      </c>
      <c r="E113" s="43">
        <v>0</v>
      </c>
      <c r="F113" s="45">
        <f t="shared" si="16"/>
        <v>18.2</v>
      </c>
    </row>
    <row r="114" spans="1:6" ht="14.1" customHeight="1" x14ac:dyDescent="0.15">
      <c r="A114" s="42" t="s">
        <v>204</v>
      </c>
      <c r="B114" s="43">
        <v>6.1</v>
      </c>
      <c r="C114" s="44">
        <v>2</v>
      </c>
      <c r="D114" s="43">
        <f t="shared" si="26"/>
        <v>12.2</v>
      </c>
      <c r="E114" s="43">
        <v>0</v>
      </c>
      <c r="F114" s="45">
        <f t="shared" si="16"/>
        <v>12.2</v>
      </c>
    </row>
    <row r="115" spans="1:6" ht="14.1" customHeight="1" x14ac:dyDescent="0.15">
      <c r="A115" s="42" t="s">
        <v>205</v>
      </c>
      <c r="B115" s="43">
        <v>10.199999999999999</v>
      </c>
      <c r="C115" s="44">
        <v>2</v>
      </c>
      <c r="D115" s="43">
        <f t="shared" si="26"/>
        <v>20.399999999999999</v>
      </c>
      <c r="E115" s="43">
        <v>0</v>
      </c>
      <c r="F115" s="45">
        <f t="shared" si="16"/>
        <v>20.399999999999999</v>
      </c>
    </row>
    <row r="116" spans="1:6" ht="14.1" customHeight="1" x14ac:dyDescent="0.15">
      <c r="A116" s="42" t="s">
        <v>206</v>
      </c>
      <c r="B116" s="43">
        <v>6.4</v>
      </c>
      <c r="C116" s="44">
        <v>2</v>
      </c>
      <c r="D116" s="43">
        <f t="shared" si="26"/>
        <v>12.8</v>
      </c>
      <c r="E116" s="43">
        <v>0</v>
      </c>
      <c r="F116" s="45">
        <f t="shared" si="16"/>
        <v>12.8</v>
      </c>
    </row>
    <row r="117" spans="1:6" ht="14.1" customHeight="1" x14ac:dyDescent="0.15">
      <c r="A117" s="42" t="s">
        <v>207</v>
      </c>
      <c r="B117" s="43">
        <v>7.4</v>
      </c>
      <c r="C117" s="44">
        <v>2</v>
      </c>
      <c r="D117" s="43">
        <f t="shared" si="26"/>
        <v>14.8</v>
      </c>
      <c r="E117" s="43">
        <v>0</v>
      </c>
      <c r="F117" s="45">
        <f t="shared" si="16"/>
        <v>14.8</v>
      </c>
    </row>
    <row r="118" spans="1:6" ht="14.1" customHeight="1" x14ac:dyDescent="0.15">
      <c r="A118" s="42" t="s">
        <v>208</v>
      </c>
      <c r="B118" s="43">
        <v>4.9000000000000004</v>
      </c>
      <c r="C118" s="44">
        <v>2</v>
      </c>
      <c r="D118" s="43">
        <f t="shared" si="26"/>
        <v>9.8000000000000007</v>
      </c>
      <c r="E118" s="43">
        <v>0</v>
      </c>
      <c r="F118" s="45">
        <f t="shared" si="16"/>
        <v>9.8000000000000007</v>
      </c>
    </row>
    <row r="119" spans="1:6" ht="14.1" customHeight="1" x14ac:dyDescent="0.15">
      <c r="A119" s="42" t="s">
        <v>209</v>
      </c>
      <c r="B119" s="43">
        <v>3.6</v>
      </c>
      <c r="C119" s="44">
        <v>2</v>
      </c>
      <c r="D119" s="43">
        <f t="shared" si="26"/>
        <v>7.2</v>
      </c>
      <c r="E119" s="43">
        <v>0</v>
      </c>
      <c r="F119" s="45">
        <f t="shared" si="16"/>
        <v>7.2</v>
      </c>
    </row>
    <row r="120" spans="1:6" ht="14.1" customHeight="1" x14ac:dyDescent="0.15">
      <c r="A120" s="42" t="s">
        <v>210</v>
      </c>
      <c r="B120" s="43">
        <v>3.6</v>
      </c>
      <c r="C120" s="44">
        <v>2</v>
      </c>
      <c r="D120" s="43">
        <f t="shared" si="26"/>
        <v>7.2</v>
      </c>
      <c r="E120" s="43">
        <v>0</v>
      </c>
      <c r="F120" s="45">
        <f t="shared" si="16"/>
        <v>7.2</v>
      </c>
    </row>
    <row r="121" spans="1:6" ht="14.1" customHeight="1" x14ac:dyDescent="0.15">
      <c r="A121" s="42" t="s">
        <v>211</v>
      </c>
      <c r="B121" s="43">
        <v>3</v>
      </c>
      <c r="C121" s="44">
        <v>2</v>
      </c>
      <c r="D121" s="43">
        <f t="shared" si="26"/>
        <v>6</v>
      </c>
      <c r="E121" s="43">
        <v>0</v>
      </c>
      <c r="F121" s="45">
        <f t="shared" si="16"/>
        <v>6</v>
      </c>
    </row>
    <row r="122" spans="1:6" ht="14.1" customHeight="1" x14ac:dyDescent="0.15">
      <c r="A122" s="46" t="s">
        <v>23</v>
      </c>
      <c r="B122" s="40">
        <f>SUM(B123:B139)</f>
        <v>492.8</v>
      </c>
      <c r="C122" s="47"/>
      <c r="D122" s="40">
        <f>SUM(D123:D139)</f>
        <v>987.31</v>
      </c>
      <c r="E122" s="40">
        <f t="shared" ref="E122:F122" si="27">SUM(E123:E139)</f>
        <v>763.03</v>
      </c>
      <c r="F122" s="40">
        <f t="shared" si="27"/>
        <v>1750.34</v>
      </c>
    </row>
    <row r="123" spans="1:6" ht="14.1" customHeight="1" x14ac:dyDescent="0.15">
      <c r="A123" s="42" t="s">
        <v>212</v>
      </c>
      <c r="B123" s="43">
        <v>82.5</v>
      </c>
      <c r="C123" s="44">
        <v>2</v>
      </c>
      <c r="D123" s="43">
        <f t="shared" ref="D123:D139" si="28">B123*C123</f>
        <v>165</v>
      </c>
      <c r="E123" s="43">
        <v>167.67</v>
      </c>
      <c r="F123" s="45">
        <f t="shared" si="16"/>
        <v>332.67</v>
      </c>
    </row>
    <row r="124" spans="1:6" ht="14.1" customHeight="1" x14ac:dyDescent="0.15">
      <c r="A124" s="42" t="s">
        <v>213</v>
      </c>
      <c r="B124" s="43">
        <v>13.7</v>
      </c>
      <c r="C124" s="44">
        <v>2</v>
      </c>
      <c r="D124" s="43">
        <f t="shared" si="28"/>
        <v>27.4</v>
      </c>
      <c r="E124" s="43">
        <v>0</v>
      </c>
      <c r="F124" s="45">
        <f t="shared" si="16"/>
        <v>27.4</v>
      </c>
    </row>
    <row r="125" spans="1:6" ht="14.1" customHeight="1" x14ac:dyDescent="0.15">
      <c r="A125" s="42" t="s">
        <v>214</v>
      </c>
      <c r="B125" s="43">
        <v>36.4</v>
      </c>
      <c r="C125" s="44">
        <v>2</v>
      </c>
      <c r="D125" s="43">
        <f t="shared" si="28"/>
        <v>72.8</v>
      </c>
      <c r="E125" s="43">
        <v>0</v>
      </c>
      <c r="F125" s="45">
        <f t="shared" si="16"/>
        <v>72.8</v>
      </c>
    </row>
    <row r="126" spans="1:6" ht="14.1" customHeight="1" x14ac:dyDescent="0.15">
      <c r="A126" s="42" t="s">
        <v>215</v>
      </c>
      <c r="B126" s="43">
        <v>22.5</v>
      </c>
      <c r="C126" s="44">
        <v>2</v>
      </c>
      <c r="D126" s="43">
        <f t="shared" si="28"/>
        <v>45</v>
      </c>
      <c r="E126" s="43">
        <v>76.55</v>
      </c>
      <c r="F126" s="45">
        <f t="shared" si="16"/>
        <v>121.55</v>
      </c>
    </row>
    <row r="127" spans="1:6" ht="14.1" customHeight="1" x14ac:dyDescent="0.15">
      <c r="A127" s="42" t="s">
        <v>216</v>
      </c>
      <c r="B127" s="43">
        <v>42.8</v>
      </c>
      <c r="C127" s="44">
        <v>2</v>
      </c>
      <c r="D127" s="43">
        <f t="shared" si="28"/>
        <v>85.6</v>
      </c>
      <c r="E127" s="43">
        <v>186.3</v>
      </c>
      <c r="F127" s="45">
        <f t="shared" si="16"/>
        <v>271.89999999999998</v>
      </c>
    </row>
    <row r="128" spans="1:6" ht="14.1" customHeight="1" x14ac:dyDescent="0.15">
      <c r="A128" s="42" t="s">
        <v>217</v>
      </c>
      <c r="B128" s="43">
        <v>38.799999999999997</v>
      </c>
      <c r="C128" s="44">
        <v>2</v>
      </c>
      <c r="D128" s="43">
        <f t="shared" si="28"/>
        <v>77.599999999999994</v>
      </c>
      <c r="E128" s="43">
        <v>148.22999999999999</v>
      </c>
      <c r="F128" s="45">
        <f t="shared" si="16"/>
        <v>225.83</v>
      </c>
    </row>
    <row r="129" spans="1:6" ht="14.1" customHeight="1" x14ac:dyDescent="0.15">
      <c r="A129" s="42" t="s">
        <v>218</v>
      </c>
      <c r="B129" s="43">
        <v>18.8</v>
      </c>
      <c r="C129" s="44">
        <v>2</v>
      </c>
      <c r="D129" s="43">
        <f t="shared" si="28"/>
        <v>37.6</v>
      </c>
      <c r="E129" s="43">
        <v>62.37</v>
      </c>
      <c r="F129" s="45">
        <f t="shared" si="16"/>
        <v>99.97</v>
      </c>
    </row>
    <row r="130" spans="1:6" ht="14.1" customHeight="1" x14ac:dyDescent="0.15">
      <c r="A130" s="42" t="s">
        <v>219</v>
      </c>
      <c r="B130" s="43">
        <v>17.100000000000001</v>
      </c>
      <c r="C130" s="44">
        <v>2.1</v>
      </c>
      <c r="D130" s="43">
        <f t="shared" si="28"/>
        <v>35.909999999999997</v>
      </c>
      <c r="E130" s="43">
        <v>0</v>
      </c>
      <c r="F130" s="45">
        <f t="shared" si="16"/>
        <v>35.909999999999997</v>
      </c>
    </row>
    <row r="131" spans="1:6" ht="14.1" customHeight="1" x14ac:dyDescent="0.15">
      <c r="A131" s="42" t="s">
        <v>220</v>
      </c>
      <c r="B131" s="43">
        <v>18.8</v>
      </c>
      <c r="C131" s="44">
        <v>2</v>
      </c>
      <c r="D131" s="43">
        <f t="shared" si="28"/>
        <v>37.6</v>
      </c>
      <c r="E131" s="43">
        <v>0</v>
      </c>
      <c r="F131" s="45">
        <f t="shared" si="16"/>
        <v>37.6</v>
      </c>
    </row>
    <row r="132" spans="1:6" ht="14.1" customHeight="1" x14ac:dyDescent="0.15">
      <c r="A132" s="42" t="s">
        <v>221</v>
      </c>
      <c r="B132" s="43">
        <v>18.5</v>
      </c>
      <c r="C132" s="44">
        <v>2</v>
      </c>
      <c r="D132" s="43">
        <f t="shared" si="28"/>
        <v>37</v>
      </c>
      <c r="E132" s="43">
        <v>0</v>
      </c>
      <c r="F132" s="45">
        <f t="shared" si="16"/>
        <v>37</v>
      </c>
    </row>
    <row r="133" spans="1:6" ht="14.1" customHeight="1" x14ac:dyDescent="0.15">
      <c r="A133" s="42" t="s">
        <v>222</v>
      </c>
      <c r="B133" s="43">
        <v>27.7</v>
      </c>
      <c r="C133" s="44">
        <v>2</v>
      </c>
      <c r="D133" s="43">
        <f t="shared" si="28"/>
        <v>55.4</v>
      </c>
      <c r="E133" s="43">
        <v>0</v>
      </c>
      <c r="F133" s="45">
        <f t="shared" si="16"/>
        <v>55.4</v>
      </c>
    </row>
    <row r="134" spans="1:6" ht="14.1" customHeight="1" x14ac:dyDescent="0.15">
      <c r="A134" s="42" t="s">
        <v>223</v>
      </c>
      <c r="B134" s="43">
        <v>19.600000000000001</v>
      </c>
      <c r="C134" s="44">
        <v>2</v>
      </c>
      <c r="D134" s="43">
        <f t="shared" si="28"/>
        <v>39.200000000000003</v>
      </c>
      <c r="E134" s="43">
        <v>0</v>
      </c>
      <c r="F134" s="45">
        <f t="shared" si="16"/>
        <v>39.200000000000003</v>
      </c>
    </row>
    <row r="135" spans="1:6" ht="14.1" customHeight="1" x14ac:dyDescent="0.15">
      <c r="A135" s="42" t="s">
        <v>224</v>
      </c>
      <c r="B135" s="43">
        <v>36.299999999999997</v>
      </c>
      <c r="C135" s="44">
        <v>2</v>
      </c>
      <c r="D135" s="43">
        <f t="shared" si="28"/>
        <v>72.599999999999994</v>
      </c>
      <c r="E135" s="43">
        <v>121.91</v>
      </c>
      <c r="F135" s="45">
        <f t="shared" ref="F135:F198" si="29">D135+E135</f>
        <v>194.51</v>
      </c>
    </row>
    <row r="136" spans="1:6" ht="14.1" customHeight="1" x14ac:dyDescent="0.15">
      <c r="A136" s="42" t="s">
        <v>225</v>
      </c>
      <c r="B136" s="43">
        <v>31.4</v>
      </c>
      <c r="C136" s="44">
        <v>2</v>
      </c>
      <c r="D136" s="43">
        <f t="shared" si="28"/>
        <v>62.8</v>
      </c>
      <c r="E136" s="43">
        <v>0</v>
      </c>
      <c r="F136" s="45">
        <f t="shared" si="29"/>
        <v>62.8</v>
      </c>
    </row>
    <row r="137" spans="1:6" ht="14.1" customHeight="1" x14ac:dyDescent="0.15">
      <c r="A137" s="42" t="s">
        <v>226</v>
      </c>
      <c r="B137" s="43">
        <v>21.5</v>
      </c>
      <c r="C137" s="44">
        <v>2</v>
      </c>
      <c r="D137" s="43">
        <f t="shared" si="28"/>
        <v>43</v>
      </c>
      <c r="E137" s="43">
        <v>0</v>
      </c>
      <c r="F137" s="45">
        <f t="shared" si="29"/>
        <v>43</v>
      </c>
    </row>
    <row r="138" spans="1:6" ht="14.1" customHeight="1" x14ac:dyDescent="0.15">
      <c r="A138" s="42" t="s">
        <v>227</v>
      </c>
      <c r="B138" s="43">
        <v>21.7</v>
      </c>
      <c r="C138" s="44">
        <v>2</v>
      </c>
      <c r="D138" s="43">
        <f t="shared" si="28"/>
        <v>43.4</v>
      </c>
      <c r="E138" s="43">
        <v>0</v>
      </c>
      <c r="F138" s="45">
        <f t="shared" si="29"/>
        <v>43.4</v>
      </c>
    </row>
    <row r="139" spans="1:6" ht="14.1" customHeight="1" x14ac:dyDescent="0.15">
      <c r="A139" s="42" t="s">
        <v>228</v>
      </c>
      <c r="B139" s="43">
        <v>24.7</v>
      </c>
      <c r="C139" s="44">
        <v>2</v>
      </c>
      <c r="D139" s="43">
        <f t="shared" si="28"/>
        <v>49.4</v>
      </c>
      <c r="E139" s="43">
        <v>0</v>
      </c>
      <c r="F139" s="45">
        <f t="shared" si="29"/>
        <v>49.4</v>
      </c>
    </row>
    <row r="140" spans="1:6" ht="14.1" customHeight="1" x14ac:dyDescent="0.15">
      <c r="A140" s="48" t="s">
        <v>24</v>
      </c>
      <c r="B140" s="40">
        <f>SUM(B141:B212)</f>
        <v>3783.9</v>
      </c>
      <c r="C140" s="47"/>
      <c r="D140" s="40">
        <f>SUM(D141:D212)</f>
        <v>8806.64</v>
      </c>
      <c r="E140" s="40">
        <f t="shared" ref="E140:F140" si="30">SUM(E141:E212)</f>
        <v>12918.84</v>
      </c>
      <c r="F140" s="40">
        <f t="shared" si="30"/>
        <v>21725.48</v>
      </c>
    </row>
    <row r="141" spans="1:6" ht="14.1" customHeight="1" x14ac:dyDescent="0.15">
      <c r="A141" s="42" t="s">
        <v>229</v>
      </c>
      <c r="B141" s="43">
        <v>42.2</v>
      </c>
      <c r="C141" s="44">
        <v>1.9</v>
      </c>
      <c r="D141" s="43">
        <f t="shared" ref="D141:D172" si="31">B141*C141</f>
        <v>80.180000000000007</v>
      </c>
      <c r="E141" s="43">
        <v>114.62</v>
      </c>
      <c r="F141" s="49">
        <f t="shared" si="29"/>
        <v>194.8</v>
      </c>
    </row>
    <row r="142" spans="1:6" ht="14.1" customHeight="1" x14ac:dyDescent="0.15">
      <c r="A142" s="42" t="s">
        <v>230</v>
      </c>
      <c r="B142" s="43">
        <v>45.8</v>
      </c>
      <c r="C142" s="44">
        <v>2.1</v>
      </c>
      <c r="D142" s="43">
        <f t="shared" si="31"/>
        <v>96.18</v>
      </c>
      <c r="E142" s="43">
        <v>63.59</v>
      </c>
      <c r="F142" s="49">
        <f t="shared" si="29"/>
        <v>159.77000000000001</v>
      </c>
    </row>
    <row r="143" spans="1:6" ht="14.1" customHeight="1" x14ac:dyDescent="0.15">
      <c r="A143" s="42" t="s">
        <v>231</v>
      </c>
      <c r="B143" s="43">
        <v>60.3</v>
      </c>
      <c r="C143" s="44">
        <v>2.2000000000000002</v>
      </c>
      <c r="D143" s="43">
        <f t="shared" si="31"/>
        <v>132.66</v>
      </c>
      <c r="E143" s="43">
        <v>92.34</v>
      </c>
      <c r="F143" s="49">
        <f t="shared" si="29"/>
        <v>225</v>
      </c>
    </row>
    <row r="144" spans="1:6" ht="14.1" customHeight="1" x14ac:dyDescent="0.15">
      <c r="A144" s="42" t="s">
        <v>232</v>
      </c>
      <c r="B144" s="43">
        <v>107.9</v>
      </c>
      <c r="C144" s="44">
        <v>2.4</v>
      </c>
      <c r="D144" s="43">
        <f t="shared" si="31"/>
        <v>258.95999999999998</v>
      </c>
      <c r="E144" s="43">
        <v>309.42</v>
      </c>
      <c r="F144" s="49">
        <f t="shared" si="29"/>
        <v>568.38</v>
      </c>
    </row>
    <row r="145" spans="1:6" ht="14.1" customHeight="1" x14ac:dyDescent="0.15">
      <c r="A145" s="42" t="s">
        <v>307</v>
      </c>
      <c r="B145" s="43">
        <v>78.7</v>
      </c>
      <c r="C145" s="44">
        <v>2.6</v>
      </c>
      <c r="D145" s="43">
        <f t="shared" si="31"/>
        <v>204.62</v>
      </c>
      <c r="E145" s="43">
        <v>161.19</v>
      </c>
      <c r="F145" s="49">
        <f t="shared" si="29"/>
        <v>365.81</v>
      </c>
    </row>
    <row r="146" spans="1:6" ht="14.1" customHeight="1" x14ac:dyDescent="0.15">
      <c r="A146" s="42" t="s">
        <v>233</v>
      </c>
      <c r="B146" s="43">
        <v>105.8</v>
      </c>
      <c r="C146" s="44">
        <v>2.4</v>
      </c>
      <c r="D146" s="43">
        <f t="shared" si="31"/>
        <v>253.92</v>
      </c>
      <c r="E146" s="43">
        <v>375.84</v>
      </c>
      <c r="F146" s="49">
        <f t="shared" si="29"/>
        <v>629.76</v>
      </c>
    </row>
    <row r="147" spans="1:6" ht="14.1" customHeight="1" x14ac:dyDescent="0.15">
      <c r="A147" s="42" t="s">
        <v>234</v>
      </c>
      <c r="B147" s="43">
        <v>45.7</v>
      </c>
      <c r="C147" s="44">
        <v>2.4</v>
      </c>
      <c r="D147" s="43">
        <f t="shared" si="31"/>
        <v>109.68</v>
      </c>
      <c r="E147" s="43">
        <v>196.02</v>
      </c>
      <c r="F147" s="49">
        <f t="shared" si="29"/>
        <v>305.7</v>
      </c>
    </row>
    <row r="148" spans="1:6" ht="14.1" customHeight="1" x14ac:dyDescent="0.15">
      <c r="A148" s="42" t="s">
        <v>235</v>
      </c>
      <c r="B148" s="43">
        <v>30.9</v>
      </c>
      <c r="C148" s="44">
        <v>2.1</v>
      </c>
      <c r="D148" s="43">
        <f t="shared" si="31"/>
        <v>64.89</v>
      </c>
      <c r="E148" s="43">
        <v>132.44</v>
      </c>
      <c r="F148" s="49">
        <f t="shared" si="29"/>
        <v>197.33</v>
      </c>
    </row>
    <row r="149" spans="1:6" ht="14.1" customHeight="1" x14ac:dyDescent="0.15">
      <c r="A149" s="42" t="s">
        <v>236</v>
      </c>
      <c r="B149" s="43">
        <v>16</v>
      </c>
      <c r="C149" s="44">
        <v>2.2000000000000002</v>
      </c>
      <c r="D149" s="43">
        <f t="shared" si="31"/>
        <v>35.200000000000003</v>
      </c>
      <c r="E149" s="43">
        <v>89.1</v>
      </c>
      <c r="F149" s="49">
        <f t="shared" si="29"/>
        <v>124.3</v>
      </c>
    </row>
    <row r="150" spans="1:6" ht="14.1" customHeight="1" x14ac:dyDescent="0.15">
      <c r="A150" s="42" t="s">
        <v>237</v>
      </c>
      <c r="B150" s="43">
        <v>22.6</v>
      </c>
      <c r="C150" s="44">
        <v>2.1</v>
      </c>
      <c r="D150" s="43">
        <f t="shared" si="31"/>
        <v>47.46</v>
      </c>
      <c r="E150" s="43">
        <v>130.41</v>
      </c>
      <c r="F150" s="49">
        <f t="shared" si="29"/>
        <v>177.87</v>
      </c>
    </row>
    <row r="151" spans="1:6" ht="14.1" customHeight="1" x14ac:dyDescent="0.15">
      <c r="A151" s="42" t="s">
        <v>238</v>
      </c>
      <c r="B151" s="43">
        <v>75.5</v>
      </c>
      <c r="C151" s="44">
        <v>2.5</v>
      </c>
      <c r="D151" s="43">
        <f t="shared" si="31"/>
        <v>188.75</v>
      </c>
      <c r="E151" s="43">
        <v>224.78</v>
      </c>
      <c r="F151" s="49">
        <f t="shared" si="29"/>
        <v>413.53</v>
      </c>
    </row>
    <row r="152" spans="1:6" ht="14.1" customHeight="1" x14ac:dyDescent="0.15">
      <c r="A152" s="42" t="s">
        <v>239</v>
      </c>
      <c r="B152" s="43">
        <v>55.2</v>
      </c>
      <c r="C152" s="44">
        <v>2.5</v>
      </c>
      <c r="D152" s="43">
        <f t="shared" si="31"/>
        <v>138</v>
      </c>
      <c r="E152" s="43">
        <v>168.89</v>
      </c>
      <c r="F152" s="49">
        <f t="shared" si="29"/>
        <v>306.89</v>
      </c>
    </row>
    <row r="153" spans="1:6" ht="14.1" customHeight="1" x14ac:dyDescent="0.15">
      <c r="A153" s="42" t="s">
        <v>240</v>
      </c>
      <c r="B153" s="43">
        <v>20.100000000000001</v>
      </c>
      <c r="C153" s="44">
        <v>2.2000000000000002</v>
      </c>
      <c r="D153" s="43">
        <f t="shared" si="31"/>
        <v>44.22</v>
      </c>
      <c r="E153" s="43">
        <v>82.62</v>
      </c>
      <c r="F153" s="49">
        <f t="shared" si="29"/>
        <v>126.84</v>
      </c>
    </row>
    <row r="154" spans="1:6" ht="14.1" customHeight="1" x14ac:dyDescent="0.15">
      <c r="A154" s="42" t="s">
        <v>241</v>
      </c>
      <c r="B154" s="43">
        <v>23.1</v>
      </c>
      <c r="C154" s="44">
        <v>2</v>
      </c>
      <c r="D154" s="43">
        <f t="shared" si="31"/>
        <v>46.2</v>
      </c>
      <c r="E154" s="43">
        <v>69.66</v>
      </c>
      <c r="F154" s="49">
        <f t="shared" si="29"/>
        <v>115.86</v>
      </c>
    </row>
    <row r="155" spans="1:6" ht="14.1" customHeight="1" x14ac:dyDescent="0.15">
      <c r="A155" s="42" t="s">
        <v>242</v>
      </c>
      <c r="B155" s="43">
        <v>85</v>
      </c>
      <c r="C155" s="44">
        <v>2.2999999999999998</v>
      </c>
      <c r="D155" s="43">
        <f t="shared" si="31"/>
        <v>195.5</v>
      </c>
      <c r="E155" s="43">
        <v>407.43</v>
      </c>
      <c r="F155" s="49">
        <f t="shared" si="29"/>
        <v>602.92999999999995</v>
      </c>
    </row>
    <row r="156" spans="1:6" ht="14.1" customHeight="1" x14ac:dyDescent="0.15">
      <c r="A156" s="42" t="s">
        <v>243</v>
      </c>
      <c r="B156" s="43">
        <v>70.599999999999994</v>
      </c>
      <c r="C156" s="44">
        <v>2.4</v>
      </c>
      <c r="D156" s="43">
        <f t="shared" si="31"/>
        <v>169.44</v>
      </c>
      <c r="E156" s="43">
        <v>244.22</v>
      </c>
      <c r="F156" s="49">
        <f t="shared" si="29"/>
        <v>413.66</v>
      </c>
    </row>
    <row r="157" spans="1:6" ht="14.1" customHeight="1" x14ac:dyDescent="0.15">
      <c r="A157" s="42" t="s">
        <v>244</v>
      </c>
      <c r="B157" s="43">
        <v>58.3</v>
      </c>
      <c r="C157" s="44">
        <v>2.2999999999999998</v>
      </c>
      <c r="D157" s="43">
        <f t="shared" si="31"/>
        <v>134.09</v>
      </c>
      <c r="E157" s="43">
        <v>166.46</v>
      </c>
      <c r="F157" s="49">
        <f t="shared" si="29"/>
        <v>300.55</v>
      </c>
    </row>
    <row r="158" spans="1:6" ht="14.1" customHeight="1" x14ac:dyDescent="0.15">
      <c r="A158" s="42" t="s">
        <v>245</v>
      </c>
      <c r="B158" s="43">
        <v>69</v>
      </c>
      <c r="C158" s="44">
        <v>2.1</v>
      </c>
      <c r="D158" s="43">
        <f t="shared" si="31"/>
        <v>144.9</v>
      </c>
      <c r="E158" s="43">
        <v>224.78</v>
      </c>
      <c r="F158" s="49">
        <f t="shared" si="29"/>
        <v>369.68</v>
      </c>
    </row>
    <row r="159" spans="1:6" ht="14.1" customHeight="1" x14ac:dyDescent="0.15">
      <c r="A159" s="42" t="s">
        <v>246</v>
      </c>
      <c r="B159" s="43">
        <v>61.3</v>
      </c>
      <c r="C159" s="44">
        <v>2.4</v>
      </c>
      <c r="D159" s="43">
        <f t="shared" si="31"/>
        <v>147.12</v>
      </c>
      <c r="E159" s="43">
        <v>292.41000000000003</v>
      </c>
      <c r="F159" s="49">
        <f t="shared" si="29"/>
        <v>439.53</v>
      </c>
    </row>
    <row r="160" spans="1:6" ht="14.1" customHeight="1" x14ac:dyDescent="0.15">
      <c r="A160" s="42" t="s">
        <v>247</v>
      </c>
      <c r="B160" s="43">
        <v>49.6</v>
      </c>
      <c r="C160" s="44">
        <v>2.4</v>
      </c>
      <c r="D160" s="43">
        <f t="shared" si="31"/>
        <v>119.04</v>
      </c>
      <c r="E160" s="43">
        <v>222.75</v>
      </c>
      <c r="F160" s="49">
        <f t="shared" si="29"/>
        <v>341.79</v>
      </c>
    </row>
    <row r="161" spans="1:6" ht="14.1" customHeight="1" x14ac:dyDescent="0.15">
      <c r="A161" s="42" t="s">
        <v>248</v>
      </c>
      <c r="B161" s="43">
        <v>41.6</v>
      </c>
      <c r="C161" s="44">
        <v>2.4</v>
      </c>
      <c r="D161" s="43">
        <f t="shared" si="31"/>
        <v>99.84</v>
      </c>
      <c r="E161" s="43">
        <v>142.56</v>
      </c>
      <c r="F161" s="49">
        <f t="shared" si="29"/>
        <v>242.4</v>
      </c>
    </row>
    <row r="162" spans="1:6" ht="14.1" customHeight="1" x14ac:dyDescent="0.15">
      <c r="A162" s="42" t="s">
        <v>249</v>
      </c>
      <c r="B162" s="43">
        <v>21.4</v>
      </c>
      <c r="C162" s="44">
        <v>1.8</v>
      </c>
      <c r="D162" s="43">
        <f t="shared" si="31"/>
        <v>38.520000000000003</v>
      </c>
      <c r="E162" s="43">
        <v>108.54</v>
      </c>
      <c r="F162" s="49">
        <f t="shared" si="29"/>
        <v>147.06</v>
      </c>
    </row>
    <row r="163" spans="1:6" ht="14.1" customHeight="1" x14ac:dyDescent="0.15">
      <c r="A163" s="42" t="s">
        <v>305</v>
      </c>
      <c r="B163" s="43">
        <v>86.1</v>
      </c>
      <c r="C163" s="44">
        <v>2.4</v>
      </c>
      <c r="D163" s="43">
        <f t="shared" si="31"/>
        <v>206.64</v>
      </c>
      <c r="E163" s="43">
        <v>339.39</v>
      </c>
      <c r="F163" s="49">
        <f t="shared" si="29"/>
        <v>546.03</v>
      </c>
    </row>
    <row r="164" spans="1:6" ht="14.1" customHeight="1" x14ac:dyDescent="0.15">
      <c r="A164" s="42" t="s">
        <v>250</v>
      </c>
      <c r="B164" s="43">
        <v>52.4</v>
      </c>
      <c r="C164" s="44">
        <v>2.4</v>
      </c>
      <c r="D164" s="43">
        <f t="shared" si="31"/>
        <v>125.76</v>
      </c>
      <c r="E164" s="43">
        <v>199.67</v>
      </c>
      <c r="F164" s="49">
        <f t="shared" si="29"/>
        <v>325.43</v>
      </c>
    </row>
    <row r="165" spans="1:6" ht="14.1" customHeight="1" x14ac:dyDescent="0.15">
      <c r="A165" s="42" t="s">
        <v>251</v>
      </c>
      <c r="B165" s="43">
        <v>48.3</v>
      </c>
      <c r="C165" s="44">
        <v>2.2999999999999998</v>
      </c>
      <c r="D165" s="43">
        <f t="shared" si="31"/>
        <v>111.09</v>
      </c>
      <c r="E165" s="43">
        <v>177.39</v>
      </c>
      <c r="F165" s="49">
        <f t="shared" si="29"/>
        <v>288.48</v>
      </c>
    </row>
    <row r="166" spans="1:6" ht="14.1" customHeight="1" x14ac:dyDescent="0.15">
      <c r="A166" s="42" t="s">
        <v>252</v>
      </c>
      <c r="B166" s="43">
        <v>58.9</v>
      </c>
      <c r="C166" s="44">
        <v>2.2999999999999998</v>
      </c>
      <c r="D166" s="43">
        <f t="shared" si="31"/>
        <v>135.47</v>
      </c>
      <c r="E166" s="43">
        <v>130.82</v>
      </c>
      <c r="F166" s="49">
        <f t="shared" si="29"/>
        <v>266.29000000000002</v>
      </c>
    </row>
    <row r="167" spans="1:6" ht="14.1" customHeight="1" x14ac:dyDescent="0.15">
      <c r="A167" s="42" t="s">
        <v>253</v>
      </c>
      <c r="B167" s="43">
        <v>115.4</v>
      </c>
      <c r="C167" s="44">
        <v>2.5</v>
      </c>
      <c r="D167" s="43">
        <f t="shared" si="31"/>
        <v>288.5</v>
      </c>
      <c r="E167" s="43">
        <v>316.70999999999998</v>
      </c>
      <c r="F167" s="49">
        <f t="shared" si="29"/>
        <v>605.21</v>
      </c>
    </row>
    <row r="168" spans="1:6" ht="14.1" customHeight="1" x14ac:dyDescent="0.15">
      <c r="A168" s="42" t="s">
        <v>254</v>
      </c>
      <c r="B168" s="43">
        <v>63.3</v>
      </c>
      <c r="C168" s="44">
        <v>2.4</v>
      </c>
      <c r="D168" s="43">
        <f t="shared" si="31"/>
        <v>151.91999999999999</v>
      </c>
      <c r="E168" s="43">
        <v>147.83000000000001</v>
      </c>
      <c r="F168" s="49">
        <f t="shared" si="29"/>
        <v>299.75</v>
      </c>
    </row>
    <row r="169" spans="1:6" ht="14.1" customHeight="1" x14ac:dyDescent="0.15">
      <c r="A169" s="42" t="s">
        <v>255</v>
      </c>
      <c r="B169" s="43">
        <v>45.6</v>
      </c>
      <c r="C169" s="44">
        <v>2</v>
      </c>
      <c r="D169" s="43">
        <f t="shared" si="31"/>
        <v>91.2</v>
      </c>
      <c r="E169" s="43">
        <v>75.33</v>
      </c>
      <c r="F169" s="49">
        <f t="shared" si="29"/>
        <v>166.53</v>
      </c>
    </row>
    <row r="170" spans="1:6" ht="14.1" customHeight="1" x14ac:dyDescent="0.15">
      <c r="A170" s="42" t="s">
        <v>256</v>
      </c>
      <c r="B170" s="43">
        <v>33.1</v>
      </c>
      <c r="C170" s="44">
        <v>2.4</v>
      </c>
      <c r="D170" s="43">
        <f t="shared" si="31"/>
        <v>79.44</v>
      </c>
      <c r="E170" s="43">
        <v>85.05</v>
      </c>
      <c r="F170" s="49">
        <f t="shared" si="29"/>
        <v>164.49</v>
      </c>
    </row>
    <row r="171" spans="1:6" ht="14.1" customHeight="1" x14ac:dyDescent="0.15">
      <c r="A171" s="42" t="s">
        <v>257</v>
      </c>
      <c r="B171" s="43">
        <v>42.9</v>
      </c>
      <c r="C171" s="44">
        <v>2.5</v>
      </c>
      <c r="D171" s="43">
        <f t="shared" si="31"/>
        <v>107.25</v>
      </c>
      <c r="E171" s="43">
        <v>181.04</v>
      </c>
      <c r="F171" s="49">
        <f t="shared" si="29"/>
        <v>288.29000000000002</v>
      </c>
    </row>
    <row r="172" spans="1:6" ht="14.1" customHeight="1" x14ac:dyDescent="0.15">
      <c r="A172" s="42" t="s">
        <v>258</v>
      </c>
      <c r="B172" s="43">
        <v>30.7</v>
      </c>
      <c r="C172" s="44">
        <v>2.5</v>
      </c>
      <c r="D172" s="43">
        <f t="shared" si="31"/>
        <v>76.75</v>
      </c>
      <c r="E172" s="43">
        <v>127.98</v>
      </c>
      <c r="F172" s="49">
        <f t="shared" si="29"/>
        <v>204.73</v>
      </c>
    </row>
    <row r="173" spans="1:6" ht="14.1" customHeight="1" x14ac:dyDescent="0.15">
      <c r="A173" s="42" t="s">
        <v>259</v>
      </c>
      <c r="B173" s="43">
        <v>20.5</v>
      </c>
      <c r="C173" s="44">
        <v>1.8</v>
      </c>
      <c r="D173" s="43">
        <f t="shared" ref="D173:D204" si="32">B173*C173</f>
        <v>36.9</v>
      </c>
      <c r="E173" s="43">
        <v>74.930000000000007</v>
      </c>
      <c r="F173" s="49">
        <f t="shared" si="29"/>
        <v>111.83</v>
      </c>
    </row>
    <row r="174" spans="1:6" ht="14.1" customHeight="1" x14ac:dyDescent="0.15">
      <c r="A174" s="42" t="s">
        <v>260</v>
      </c>
      <c r="B174" s="43">
        <v>13.9</v>
      </c>
      <c r="C174" s="44">
        <v>2</v>
      </c>
      <c r="D174" s="43">
        <f t="shared" si="32"/>
        <v>27.8</v>
      </c>
      <c r="E174" s="43">
        <v>48.6</v>
      </c>
      <c r="F174" s="49">
        <f t="shared" si="29"/>
        <v>76.400000000000006</v>
      </c>
    </row>
    <row r="175" spans="1:6" ht="14.1" customHeight="1" x14ac:dyDescent="0.15">
      <c r="A175" s="42" t="s">
        <v>261</v>
      </c>
      <c r="B175" s="43">
        <v>19</v>
      </c>
      <c r="C175" s="44">
        <v>2.2000000000000002</v>
      </c>
      <c r="D175" s="43">
        <f t="shared" si="32"/>
        <v>41.8</v>
      </c>
      <c r="E175" s="43">
        <v>53.87</v>
      </c>
      <c r="F175" s="49">
        <f t="shared" si="29"/>
        <v>95.67</v>
      </c>
    </row>
    <row r="176" spans="1:6" ht="14.1" customHeight="1" x14ac:dyDescent="0.15">
      <c r="A176" s="42" t="s">
        <v>262</v>
      </c>
      <c r="B176" s="43">
        <v>93.8</v>
      </c>
      <c r="C176" s="44">
        <v>2.4</v>
      </c>
      <c r="D176" s="43">
        <f t="shared" si="32"/>
        <v>225.12</v>
      </c>
      <c r="E176" s="43">
        <v>422.82</v>
      </c>
      <c r="F176" s="49">
        <f t="shared" si="29"/>
        <v>647.94000000000005</v>
      </c>
    </row>
    <row r="177" spans="1:6" ht="14.1" customHeight="1" x14ac:dyDescent="0.15">
      <c r="A177" s="42" t="s">
        <v>263</v>
      </c>
      <c r="B177" s="43">
        <v>93.4</v>
      </c>
      <c r="C177" s="44">
        <v>2.5</v>
      </c>
      <c r="D177" s="43">
        <f t="shared" si="32"/>
        <v>233.5</v>
      </c>
      <c r="E177" s="43">
        <v>358.83</v>
      </c>
      <c r="F177" s="49">
        <f t="shared" si="29"/>
        <v>592.33000000000004</v>
      </c>
    </row>
    <row r="178" spans="1:6" ht="14.1" customHeight="1" x14ac:dyDescent="0.15">
      <c r="A178" s="42" t="s">
        <v>264</v>
      </c>
      <c r="B178" s="43">
        <v>73.5</v>
      </c>
      <c r="C178" s="44">
        <v>2.5</v>
      </c>
      <c r="D178" s="43">
        <f t="shared" si="32"/>
        <v>183.75</v>
      </c>
      <c r="E178" s="43">
        <v>307.39999999999998</v>
      </c>
      <c r="F178" s="49">
        <f t="shared" si="29"/>
        <v>491.15</v>
      </c>
    </row>
    <row r="179" spans="1:6" ht="14.1" customHeight="1" x14ac:dyDescent="0.15">
      <c r="A179" s="42" t="s">
        <v>265</v>
      </c>
      <c r="B179" s="43">
        <v>53.9</v>
      </c>
      <c r="C179" s="44">
        <v>2.6</v>
      </c>
      <c r="D179" s="43">
        <f t="shared" si="32"/>
        <v>140.13999999999999</v>
      </c>
      <c r="E179" s="43">
        <v>247.46</v>
      </c>
      <c r="F179" s="49">
        <f t="shared" si="29"/>
        <v>387.6</v>
      </c>
    </row>
    <row r="180" spans="1:6" ht="14.1" customHeight="1" x14ac:dyDescent="0.15">
      <c r="A180" s="42" t="s">
        <v>266</v>
      </c>
      <c r="B180" s="43">
        <v>57.7</v>
      </c>
      <c r="C180" s="44">
        <v>2.6</v>
      </c>
      <c r="D180" s="43">
        <f t="shared" si="32"/>
        <v>150.02000000000001</v>
      </c>
      <c r="E180" s="43">
        <v>256.37</v>
      </c>
      <c r="F180" s="49">
        <f t="shared" si="29"/>
        <v>406.39</v>
      </c>
    </row>
    <row r="181" spans="1:6" ht="14.1" customHeight="1" x14ac:dyDescent="0.15">
      <c r="A181" s="42" t="s">
        <v>267</v>
      </c>
      <c r="B181" s="43">
        <v>75.2</v>
      </c>
      <c r="C181" s="44">
        <v>2.6</v>
      </c>
      <c r="D181" s="43">
        <f t="shared" si="32"/>
        <v>195.52</v>
      </c>
      <c r="E181" s="43">
        <v>517.19000000000005</v>
      </c>
      <c r="F181" s="49">
        <f t="shared" si="29"/>
        <v>712.71</v>
      </c>
    </row>
    <row r="182" spans="1:6" ht="14.1" customHeight="1" x14ac:dyDescent="0.15">
      <c r="A182" s="42" t="s">
        <v>268</v>
      </c>
      <c r="B182" s="43">
        <v>42.2</v>
      </c>
      <c r="C182" s="44">
        <v>2.2000000000000002</v>
      </c>
      <c r="D182" s="43">
        <f t="shared" si="32"/>
        <v>92.84</v>
      </c>
      <c r="E182" s="43">
        <v>228.42</v>
      </c>
      <c r="F182" s="49">
        <f t="shared" si="29"/>
        <v>321.26</v>
      </c>
    </row>
    <row r="183" spans="1:6" ht="14.1" customHeight="1" x14ac:dyDescent="0.15">
      <c r="A183" s="42" t="s">
        <v>269</v>
      </c>
      <c r="B183" s="43">
        <v>34.5</v>
      </c>
      <c r="C183" s="44">
        <v>2.2000000000000002</v>
      </c>
      <c r="D183" s="43">
        <f t="shared" si="32"/>
        <v>75.900000000000006</v>
      </c>
      <c r="E183" s="43">
        <v>117.45</v>
      </c>
      <c r="F183" s="49">
        <f t="shared" si="29"/>
        <v>193.35</v>
      </c>
    </row>
    <row r="184" spans="1:6" ht="14.1" customHeight="1" x14ac:dyDescent="0.15">
      <c r="A184" s="42" t="s">
        <v>270</v>
      </c>
      <c r="B184" s="43">
        <v>41.5</v>
      </c>
      <c r="C184" s="44">
        <v>2.2000000000000002</v>
      </c>
      <c r="D184" s="43">
        <f t="shared" si="32"/>
        <v>91.3</v>
      </c>
      <c r="E184" s="43">
        <v>148.22999999999999</v>
      </c>
      <c r="F184" s="49">
        <f t="shared" si="29"/>
        <v>239.53</v>
      </c>
    </row>
    <row r="185" spans="1:6" ht="14.1" customHeight="1" x14ac:dyDescent="0.15">
      <c r="A185" s="42" t="s">
        <v>271</v>
      </c>
      <c r="B185" s="43">
        <v>39</v>
      </c>
      <c r="C185" s="44">
        <v>2.6</v>
      </c>
      <c r="D185" s="43">
        <f t="shared" si="32"/>
        <v>101.4</v>
      </c>
      <c r="E185" s="43">
        <v>197.24</v>
      </c>
      <c r="F185" s="49">
        <f t="shared" si="29"/>
        <v>298.64</v>
      </c>
    </row>
    <row r="186" spans="1:6" ht="14.1" customHeight="1" x14ac:dyDescent="0.15">
      <c r="A186" s="42" t="s">
        <v>272</v>
      </c>
      <c r="B186" s="43">
        <v>37.5</v>
      </c>
      <c r="C186" s="44">
        <v>1.7</v>
      </c>
      <c r="D186" s="43">
        <f t="shared" si="32"/>
        <v>63.75</v>
      </c>
      <c r="E186" s="43">
        <v>136.08000000000001</v>
      </c>
      <c r="F186" s="49">
        <f t="shared" si="29"/>
        <v>199.83</v>
      </c>
    </row>
    <row r="187" spans="1:6" ht="14.1" customHeight="1" x14ac:dyDescent="0.15">
      <c r="A187" s="42" t="s">
        <v>273</v>
      </c>
      <c r="B187" s="43">
        <v>33.4</v>
      </c>
      <c r="C187" s="44">
        <v>1.7</v>
      </c>
      <c r="D187" s="43">
        <f t="shared" si="32"/>
        <v>56.78</v>
      </c>
      <c r="E187" s="43">
        <v>134.87</v>
      </c>
      <c r="F187" s="49">
        <f t="shared" si="29"/>
        <v>191.65</v>
      </c>
    </row>
    <row r="188" spans="1:6" ht="14.1" customHeight="1" x14ac:dyDescent="0.15">
      <c r="A188" s="42" t="s">
        <v>274</v>
      </c>
      <c r="B188" s="43">
        <v>25.7</v>
      </c>
      <c r="C188" s="44">
        <v>1.6</v>
      </c>
      <c r="D188" s="43">
        <f t="shared" si="32"/>
        <v>41.12</v>
      </c>
      <c r="E188" s="43">
        <v>105.3</v>
      </c>
      <c r="F188" s="49">
        <f t="shared" si="29"/>
        <v>146.41999999999999</v>
      </c>
    </row>
    <row r="189" spans="1:6" ht="14.1" customHeight="1" x14ac:dyDescent="0.15">
      <c r="A189" s="42" t="s">
        <v>275</v>
      </c>
      <c r="B189" s="43">
        <v>78.5</v>
      </c>
      <c r="C189" s="44">
        <v>2.2000000000000002</v>
      </c>
      <c r="D189" s="43">
        <f t="shared" si="32"/>
        <v>172.7</v>
      </c>
      <c r="E189" s="43">
        <v>334.13</v>
      </c>
      <c r="F189" s="49">
        <f t="shared" si="29"/>
        <v>506.83</v>
      </c>
    </row>
    <row r="190" spans="1:6" ht="14.1" customHeight="1" x14ac:dyDescent="0.15">
      <c r="A190" s="42" t="s">
        <v>276</v>
      </c>
      <c r="B190" s="43">
        <v>28.1</v>
      </c>
      <c r="C190" s="44">
        <v>2.1</v>
      </c>
      <c r="D190" s="43">
        <f t="shared" si="32"/>
        <v>59.01</v>
      </c>
      <c r="E190" s="43">
        <v>42.93</v>
      </c>
      <c r="F190" s="49">
        <f t="shared" si="29"/>
        <v>101.94</v>
      </c>
    </row>
    <row r="191" spans="1:6" ht="14.1" customHeight="1" x14ac:dyDescent="0.15">
      <c r="A191" s="42" t="s">
        <v>277</v>
      </c>
      <c r="B191" s="43">
        <v>70.599999999999994</v>
      </c>
      <c r="C191" s="44">
        <v>2.4</v>
      </c>
      <c r="D191" s="43">
        <f t="shared" si="32"/>
        <v>169.44</v>
      </c>
      <c r="E191" s="43">
        <v>196.02</v>
      </c>
      <c r="F191" s="49">
        <f t="shared" si="29"/>
        <v>365.46</v>
      </c>
    </row>
    <row r="192" spans="1:6" ht="14.1" customHeight="1" x14ac:dyDescent="0.15">
      <c r="A192" s="42" t="s">
        <v>278</v>
      </c>
      <c r="B192" s="43">
        <v>58.6</v>
      </c>
      <c r="C192" s="44">
        <v>2.2999999999999998</v>
      </c>
      <c r="D192" s="43">
        <f t="shared" si="32"/>
        <v>134.78</v>
      </c>
      <c r="E192" s="43">
        <v>208.58</v>
      </c>
      <c r="F192" s="49">
        <f t="shared" si="29"/>
        <v>343.36</v>
      </c>
    </row>
    <row r="193" spans="1:6" ht="14.1" customHeight="1" x14ac:dyDescent="0.15">
      <c r="A193" s="42" t="s">
        <v>279</v>
      </c>
      <c r="B193" s="43">
        <v>89.3</v>
      </c>
      <c r="C193" s="44">
        <v>2.4</v>
      </c>
      <c r="D193" s="43">
        <f t="shared" si="32"/>
        <v>214.32</v>
      </c>
      <c r="E193" s="43">
        <v>154.71</v>
      </c>
      <c r="F193" s="49">
        <f t="shared" si="29"/>
        <v>369.03</v>
      </c>
    </row>
    <row r="194" spans="1:6" ht="14.1" customHeight="1" x14ac:dyDescent="0.15">
      <c r="A194" s="42" t="s">
        <v>280</v>
      </c>
      <c r="B194" s="43">
        <v>111.6</v>
      </c>
      <c r="C194" s="44">
        <v>2.5</v>
      </c>
      <c r="D194" s="43">
        <f t="shared" si="32"/>
        <v>279</v>
      </c>
      <c r="E194" s="43">
        <v>216.68</v>
      </c>
      <c r="F194" s="49">
        <f t="shared" si="29"/>
        <v>495.68</v>
      </c>
    </row>
    <row r="195" spans="1:6" ht="14.1" customHeight="1" x14ac:dyDescent="0.15">
      <c r="A195" s="42" t="s">
        <v>281</v>
      </c>
      <c r="B195" s="43">
        <v>102.3</v>
      </c>
      <c r="C195" s="44">
        <v>2.2000000000000002</v>
      </c>
      <c r="D195" s="43">
        <f t="shared" si="32"/>
        <v>225.06</v>
      </c>
      <c r="E195" s="43">
        <v>283.91000000000003</v>
      </c>
      <c r="F195" s="49">
        <f t="shared" si="29"/>
        <v>508.97</v>
      </c>
    </row>
    <row r="196" spans="1:6" ht="14.1" customHeight="1" x14ac:dyDescent="0.15">
      <c r="A196" s="42" t="s">
        <v>282</v>
      </c>
      <c r="B196" s="43">
        <v>42.4</v>
      </c>
      <c r="C196" s="44">
        <v>2.4</v>
      </c>
      <c r="D196" s="43">
        <f t="shared" si="32"/>
        <v>101.76</v>
      </c>
      <c r="E196" s="43">
        <v>145.80000000000001</v>
      </c>
      <c r="F196" s="49">
        <f t="shared" si="29"/>
        <v>247.56</v>
      </c>
    </row>
    <row r="197" spans="1:6" ht="14.1" customHeight="1" x14ac:dyDescent="0.15">
      <c r="A197" s="42" t="s">
        <v>283</v>
      </c>
      <c r="B197" s="43">
        <v>44.9</v>
      </c>
      <c r="C197" s="44">
        <v>2.4</v>
      </c>
      <c r="D197" s="43">
        <f t="shared" si="32"/>
        <v>107.76</v>
      </c>
      <c r="E197" s="43">
        <v>78.569999999999993</v>
      </c>
      <c r="F197" s="49">
        <f t="shared" si="29"/>
        <v>186.33</v>
      </c>
    </row>
    <row r="198" spans="1:6" ht="14.1" customHeight="1" x14ac:dyDescent="0.15">
      <c r="A198" s="42" t="s">
        <v>284</v>
      </c>
      <c r="B198" s="43">
        <v>81.2</v>
      </c>
      <c r="C198" s="44">
        <v>2.4</v>
      </c>
      <c r="D198" s="43">
        <f t="shared" si="32"/>
        <v>194.88</v>
      </c>
      <c r="E198" s="43">
        <v>217.49</v>
      </c>
      <c r="F198" s="49">
        <f t="shared" si="29"/>
        <v>412.37</v>
      </c>
    </row>
    <row r="199" spans="1:6" ht="14.1" customHeight="1" x14ac:dyDescent="0.15">
      <c r="A199" s="42" t="s">
        <v>285</v>
      </c>
      <c r="B199" s="43">
        <v>60.6</v>
      </c>
      <c r="C199" s="44">
        <v>2.5</v>
      </c>
      <c r="D199" s="43">
        <f t="shared" si="32"/>
        <v>151.5</v>
      </c>
      <c r="E199" s="43">
        <v>211.41</v>
      </c>
      <c r="F199" s="49">
        <f t="shared" ref="F199:F212" si="33">D199+E199</f>
        <v>362.91</v>
      </c>
    </row>
    <row r="200" spans="1:6" ht="14.1" customHeight="1" x14ac:dyDescent="0.15">
      <c r="A200" s="42" t="s">
        <v>286</v>
      </c>
      <c r="B200" s="43">
        <v>67.099999999999994</v>
      </c>
      <c r="C200" s="44">
        <v>2.4</v>
      </c>
      <c r="D200" s="43">
        <f t="shared" si="32"/>
        <v>161.04</v>
      </c>
      <c r="E200" s="43">
        <v>212.22</v>
      </c>
      <c r="F200" s="49">
        <f t="shared" si="33"/>
        <v>373.26</v>
      </c>
    </row>
    <row r="201" spans="1:6" ht="14.1" customHeight="1" x14ac:dyDescent="0.15">
      <c r="A201" s="42" t="s">
        <v>287</v>
      </c>
      <c r="B201" s="43">
        <v>10.9</v>
      </c>
      <c r="C201" s="44">
        <v>1.9</v>
      </c>
      <c r="D201" s="43">
        <f t="shared" si="32"/>
        <v>20.71</v>
      </c>
      <c r="E201" s="43">
        <v>14.18</v>
      </c>
      <c r="F201" s="49">
        <f t="shared" si="33"/>
        <v>34.89</v>
      </c>
    </row>
    <row r="202" spans="1:6" ht="14.1" customHeight="1" x14ac:dyDescent="0.15">
      <c r="A202" s="42" t="s">
        <v>288</v>
      </c>
      <c r="B202" s="43">
        <v>14.2</v>
      </c>
      <c r="C202" s="44">
        <v>1.7</v>
      </c>
      <c r="D202" s="43">
        <f t="shared" si="32"/>
        <v>24.14</v>
      </c>
      <c r="E202" s="43">
        <v>49.41</v>
      </c>
      <c r="F202" s="49">
        <f t="shared" si="33"/>
        <v>73.55</v>
      </c>
    </row>
    <row r="203" spans="1:6" ht="14.1" customHeight="1" x14ac:dyDescent="0.15">
      <c r="A203" s="42" t="s">
        <v>289</v>
      </c>
      <c r="B203" s="43">
        <v>15</v>
      </c>
      <c r="C203" s="44">
        <v>1.8</v>
      </c>
      <c r="D203" s="43">
        <f t="shared" si="32"/>
        <v>27</v>
      </c>
      <c r="E203" s="43">
        <v>51.03</v>
      </c>
      <c r="F203" s="49">
        <f t="shared" si="33"/>
        <v>78.03</v>
      </c>
    </row>
    <row r="204" spans="1:6" ht="14.1" customHeight="1" x14ac:dyDescent="0.15">
      <c r="A204" s="42" t="s">
        <v>290</v>
      </c>
      <c r="B204" s="43">
        <v>5.8</v>
      </c>
      <c r="C204" s="44">
        <v>2.1</v>
      </c>
      <c r="D204" s="43">
        <f t="shared" si="32"/>
        <v>12.18</v>
      </c>
      <c r="E204" s="43">
        <v>18.63</v>
      </c>
      <c r="F204" s="49">
        <f t="shared" si="33"/>
        <v>30.81</v>
      </c>
    </row>
    <row r="205" spans="1:6" ht="14.1" customHeight="1" x14ac:dyDescent="0.15">
      <c r="A205" s="42" t="s">
        <v>291</v>
      </c>
      <c r="B205" s="43">
        <v>32</v>
      </c>
      <c r="C205" s="44">
        <v>2.2000000000000002</v>
      </c>
      <c r="D205" s="43">
        <f t="shared" ref="D205:D212" si="34">B205*C205</f>
        <v>70.400000000000006</v>
      </c>
      <c r="E205" s="43">
        <v>68.45</v>
      </c>
      <c r="F205" s="49">
        <f t="shared" si="33"/>
        <v>138.85</v>
      </c>
    </row>
    <row r="206" spans="1:6" ht="14.1" customHeight="1" x14ac:dyDescent="0.15">
      <c r="A206" s="42" t="s">
        <v>292</v>
      </c>
      <c r="B206" s="43">
        <v>12.7</v>
      </c>
      <c r="C206" s="44">
        <v>2</v>
      </c>
      <c r="D206" s="43">
        <f t="shared" si="34"/>
        <v>25.4</v>
      </c>
      <c r="E206" s="43">
        <v>30.78</v>
      </c>
      <c r="F206" s="49">
        <f t="shared" si="33"/>
        <v>56.18</v>
      </c>
    </row>
    <row r="207" spans="1:6" ht="14.1" customHeight="1" x14ac:dyDescent="0.15">
      <c r="A207" s="42" t="s">
        <v>293</v>
      </c>
      <c r="B207" s="43">
        <v>119.9</v>
      </c>
      <c r="C207" s="44">
        <v>2.5</v>
      </c>
      <c r="D207" s="43">
        <f t="shared" si="34"/>
        <v>299.75</v>
      </c>
      <c r="E207" s="43">
        <v>230.85</v>
      </c>
      <c r="F207" s="49">
        <f t="shared" si="33"/>
        <v>530.6</v>
      </c>
    </row>
    <row r="208" spans="1:6" ht="14.1" customHeight="1" x14ac:dyDescent="0.15">
      <c r="A208" s="42" t="s">
        <v>294</v>
      </c>
      <c r="B208" s="43">
        <v>31</v>
      </c>
      <c r="C208" s="44">
        <v>1.8</v>
      </c>
      <c r="D208" s="43">
        <f t="shared" si="34"/>
        <v>55.8</v>
      </c>
      <c r="E208" s="43">
        <v>78.569999999999993</v>
      </c>
      <c r="F208" s="49">
        <f t="shared" si="33"/>
        <v>134.37</v>
      </c>
    </row>
    <row r="209" spans="1:6" ht="14.1" customHeight="1" x14ac:dyDescent="0.15">
      <c r="A209" s="42" t="s">
        <v>295</v>
      </c>
      <c r="B209" s="43">
        <v>14.9</v>
      </c>
      <c r="C209" s="44">
        <v>2</v>
      </c>
      <c r="D209" s="43">
        <f t="shared" si="34"/>
        <v>29.8</v>
      </c>
      <c r="E209" s="43">
        <v>57.51</v>
      </c>
      <c r="F209" s="49">
        <f t="shared" si="33"/>
        <v>87.31</v>
      </c>
    </row>
    <row r="210" spans="1:6" ht="14.1" customHeight="1" x14ac:dyDescent="0.15">
      <c r="A210" s="42" t="s">
        <v>296</v>
      </c>
      <c r="B210" s="43">
        <v>16.899999999999999</v>
      </c>
      <c r="C210" s="44">
        <v>1.9</v>
      </c>
      <c r="D210" s="43">
        <f t="shared" si="34"/>
        <v>32.11</v>
      </c>
      <c r="E210" s="43">
        <v>53.06</v>
      </c>
      <c r="F210" s="49">
        <f t="shared" si="33"/>
        <v>85.17</v>
      </c>
    </row>
    <row r="211" spans="1:6" ht="14.1" customHeight="1" x14ac:dyDescent="0.15">
      <c r="A211" s="42" t="s">
        <v>297</v>
      </c>
      <c r="B211" s="43">
        <v>107.9</v>
      </c>
      <c r="C211" s="44">
        <v>2.2999999999999998</v>
      </c>
      <c r="D211" s="43">
        <f t="shared" si="34"/>
        <v>248.17</v>
      </c>
      <c r="E211" s="43">
        <v>509.09</v>
      </c>
      <c r="F211" s="49">
        <f t="shared" si="33"/>
        <v>757.26</v>
      </c>
    </row>
    <row r="212" spans="1:6" ht="14.1" customHeight="1" x14ac:dyDescent="0.15">
      <c r="A212" s="42" t="s">
        <v>298</v>
      </c>
      <c r="B212" s="43">
        <v>49.5</v>
      </c>
      <c r="C212" s="44">
        <v>2.2000000000000002</v>
      </c>
      <c r="D212" s="43">
        <f t="shared" si="34"/>
        <v>108.9</v>
      </c>
      <c r="E212" s="43">
        <v>298.49</v>
      </c>
      <c r="F212" s="49">
        <f t="shared" si="33"/>
        <v>407.39</v>
      </c>
    </row>
  </sheetData>
  <mergeCells count="5">
    <mergeCell ref="A4:A5"/>
    <mergeCell ref="B4:D4"/>
    <mergeCell ref="E4:E5"/>
    <mergeCell ref="F4:F5"/>
    <mergeCell ref="A2:F2"/>
  </mergeCells>
  <phoneticPr fontId="11" type="noConversion"/>
  <pageMargins left="0.54" right="0.23622047244094491" top="0.35" bottom="0.42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130" zoomScaleNormal="130" workbookViewId="0">
      <selection activeCell="I22" sqref="I22"/>
    </sheetView>
  </sheetViews>
  <sheetFormatPr defaultColWidth="9" defaultRowHeight="13.5" x14ac:dyDescent="0.15"/>
  <cols>
    <col min="2" max="2" width="12.375" customWidth="1"/>
    <col min="3" max="3" width="12.125" customWidth="1"/>
    <col min="5" max="5" width="7.875" customWidth="1"/>
    <col min="6" max="6" width="14.625" customWidth="1"/>
    <col min="7" max="7" width="12.125" customWidth="1"/>
    <col min="8" max="8" width="10.375" customWidth="1"/>
    <col min="9" max="9" width="13.375" customWidth="1"/>
    <col min="10" max="10" width="7.625" customWidth="1"/>
    <col min="11" max="11" width="7.5" customWidth="1"/>
    <col min="12" max="12" width="4.5" customWidth="1"/>
    <col min="13" max="13" width="7.875" customWidth="1"/>
    <col min="14" max="14" width="6.625" customWidth="1"/>
    <col min="15" max="15" width="7.375" customWidth="1"/>
    <col min="16" max="16" width="6.5" customWidth="1"/>
    <col min="17" max="17" width="11.625" customWidth="1"/>
    <col min="18" max="18" width="13.75" customWidth="1"/>
    <col min="20" max="20" width="12.875" customWidth="1"/>
  </cols>
  <sheetData>
    <row r="1" spans="1:17" x14ac:dyDescent="0.15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</row>
    <row r="2" spans="1:17" ht="18.75" x14ac:dyDescent="0.15">
      <c r="A2" s="62" t="s">
        <v>94</v>
      </c>
      <c r="B2" s="62"/>
      <c r="C2" s="62"/>
      <c r="D2" s="62"/>
      <c r="E2" s="62"/>
      <c r="F2" s="62"/>
      <c r="G2" s="62"/>
      <c r="H2" s="62"/>
      <c r="I2" s="62"/>
      <c r="J2" s="62"/>
    </row>
    <row r="3" spans="1:17" x14ac:dyDescent="0.15">
      <c r="A3" s="1"/>
      <c r="B3" s="1"/>
      <c r="C3" s="1"/>
      <c r="D3" s="1"/>
      <c r="E3" s="1"/>
      <c r="F3" s="1"/>
      <c r="G3" s="1"/>
      <c r="H3" s="1"/>
      <c r="I3" s="1"/>
      <c r="J3" s="1" t="s">
        <v>0</v>
      </c>
    </row>
    <row r="4" spans="1:17" ht="38.1" customHeight="1" x14ac:dyDescent="0.15">
      <c r="A4" s="2" t="s">
        <v>91</v>
      </c>
      <c r="B4" s="2" t="s">
        <v>95</v>
      </c>
      <c r="C4" s="2" t="s">
        <v>96</v>
      </c>
      <c r="D4" s="2" t="s">
        <v>97</v>
      </c>
      <c r="E4" s="3" t="s">
        <v>98</v>
      </c>
      <c r="F4" s="3" t="s">
        <v>99</v>
      </c>
      <c r="G4" s="3" t="s">
        <v>100</v>
      </c>
      <c r="H4" s="3" t="s">
        <v>101</v>
      </c>
      <c r="I4" s="3" t="s">
        <v>93</v>
      </c>
    </row>
    <row r="5" spans="1:17" ht="24" customHeight="1" x14ac:dyDescent="0.15">
      <c r="A5" s="4" t="s">
        <v>1</v>
      </c>
      <c r="B5" s="5">
        <f>SUM(B6:B26)</f>
        <v>1992933</v>
      </c>
      <c r="C5" s="6">
        <v>1714</v>
      </c>
      <c r="D5" s="6"/>
      <c r="E5" s="6"/>
      <c r="F5" s="6">
        <v>262</v>
      </c>
      <c r="G5" s="6">
        <v>78.599999999999994</v>
      </c>
      <c r="H5" s="6">
        <v>183.4</v>
      </c>
      <c r="I5" s="6">
        <f>SUM(I6:I26)</f>
        <v>262</v>
      </c>
      <c r="L5" t="s">
        <v>102</v>
      </c>
      <c r="M5">
        <v>1807061</v>
      </c>
      <c r="N5" t="s">
        <v>103</v>
      </c>
    </row>
    <row r="6" spans="1:17" x14ac:dyDescent="0.15">
      <c r="A6" s="7" t="s">
        <v>3</v>
      </c>
      <c r="B6" s="8">
        <v>501620</v>
      </c>
      <c r="C6" s="9">
        <v>238</v>
      </c>
      <c r="D6" s="10">
        <v>4.74</v>
      </c>
      <c r="E6" s="11">
        <v>10</v>
      </c>
      <c r="F6" s="11">
        <v>15.23</v>
      </c>
      <c r="G6" s="10">
        <f t="shared" ref="G6:G26" si="0">F6*0.3</f>
        <v>4.57</v>
      </c>
      <c r="H6" s="10">
        <v>9.59</v>
      </c>
      <c r="I6" s="10">
        <f t="shared" ref="I6:I26" si="1">G6+H6</f>
        <v>14.16</v>
      </c>
      <c r="J6" s="11">
        <v>10</v>
      </c>
      <c r="K6" s="13">
        <f t="shared" ref="K6:K26" si="2">183.4/153*J6</f>
        <v>11.99</v>
      </c>
      <c r="L6">
        <v>8</v>
      </c>
      <c r="M6">
        <f t="shared" ref="M6:M15" si="3">B6-C6</f>
        <v>501382</v>
      </c>
      <c r="N6" s="13">
        <f t="shared" ref="N6:N23" si="4">M6/1807061</f>
        <v>0.28000000000000003</v>
      </c>
      <c r="O6" s="13">
        <f t="shared" ref="O6:O23" si="5">N6*262</f>
        <v>73.36</v>
      </c>
      <c r="P6" s="13"/>
      <c r="Q6" s="14"/>
    </row>
    <row r="7" spans="1:17" x14ac:dyDescent="0.15">
      <c r="A7" s="7" t="s">
        <v>4</v>
      </c>
      <c r="B7" s="8">
        <v>200364</v>
      </c>
      <c r="C7" s="9">
        <v>41</v>
      </c>
      <c r="D7" s="10">
        <v>2.0499999999999998</v>
      </c>
      <c r="E7" s="11">
        <v>8</v>
      </c>
      <c r="F7" s="11">
        <v>15.66</v>
      </c>
      <c r="G7" s="10">
        <f t="shared" si="0"/>
        <v>4.7</v>
      </c>
      <c r="H7" s="10">
        <v>11.99</v>
      </c>
      <c r="I7" s="10">
        <f t="shared" si="1"/>
        <v>16.690000000000001</v>
      </c>
      <c r="J7" s="11">
        <v>8</v>
      </c>
      <c r="K7" s="13">
        <f t="shared" si="2"/>
        <v>9.59</v>
      </c>
      <c r="L7">
        <v>10</v>
      </c>
      <c r="M7">
        <f t="shared" si="3"/>
        <v>200323</v>
      </c>
      <c r="N7" s="13">
        <f t="shared" si="4"/>
        <v>0.11</v>
      </c>
      <c r="O7" s="13">
        <f t="shared" si="5"/>
        <v>28.82</v>
      </c>
      <c r="P7" s="13"/>
      <c r="Q7" s="14"/>
    </row>
    <row r="8" spans="1:17" x14ac:dyDescent="0.15">
      <c r="A8" s="7" t="s">
        <v>5</v>
      </c>
      <c r="B8" s="8">
        <v>178681</v>
      </c>
      <c r="C8" s="9">
        <v>14</v>
      </c>
      <c r="D8" s="10">
        <v>0.78</v>
      </c>
      <c r="E8" s="11">
        <v>7</v>
      </c>
      <c r="F8" s="11">
        <v>15.86</v>
      </c>
      <c r="G8" s="10">
        <f t="shared" si="0"/>
        <v>4.76</v>
      </c>
      <c r="H8" s="10">
        <v>13.19</v>
      </c>
      <c r="I8" s="10">
        <f t="shared" si="1"/>
        <v>17.95</v>
      </c>
      <c r="J8" s="11">
        <v>7</v>
      </c>
      <c r="K8" s="13">
        <f t="shared" si="2"/>
        <v>8.39</v>
      </c>
      <c r="L8">
        <v>11</v>
      </c>
      <c r="M8">
        <f t="shared" si="3"/>
        <v>178667</v>
      </c>
      <c r="N8" s="13">
        <f t="shared" si="4"/>
        <v>0.1</v>
      </c>
      <c r="O8" s="13">
        <f t="shared" si="5"/>
        <v>26.2</v>
      </c>
      <c r="P8" s="13"/>
      <c r="Q8" s="14"/>
    </row>
    <row r="9" spans="1:17" x14ac:dyDescent="0.15">
      <c r="A9" s="7" t="s">
        <v>6</v>
      </c>
      <c r="B9" s="8">
        <v>58160</v>
      </c>
      <c r="C9" s="9">
        <v>16</v>
      </c>
      <c r="D9" s="10">
        <v>2.75</v>
      </c>
      <c r="E9" s="11">
        <v>9</v>
      </c>
      <c r="F9" s="11">
        <v>15.55</v>
      </c>
      <c r="G9" s="10">
        <f t="shared" si="0"/>
        <v>4.67</v>
      </c>
      <c r="H9" s="10">
        <v>10.79</v>
      </c>
      <c r="I9" s="10">
        <f t="shared" si="1"/>
        <v>15.46</v>
      </c>
      <c r="J9" s="11">
        <v>9</v>
      </c>
      <c r="K9" s="13">
        <f t="shared" si="2"/>
        <v>10.79</v>
      </c>
      <c r="L9">
        <v>9</v>
      </c>
      <c r="M9">
        <f t="shared" si="3"/>
        <v>58144</v>
      </c>
      <c r="N9" s="13">
        <f t="shared" si="4"/>
        <v>0.03</v>
      </c>
      <c r="O9" s="13">
        <f t="shared" si="5"/>
        <v>7.86</v>
      </c>
      <c r="P9" s="13"/>
      <c r="Q9" s="14"/>
    </row>
    <row r="10" spans="1:17" x14ac:dyDescent="0.15">
      <c r="A10" s="7" t="s">
        <v>7</v>
      </c>
      <c r="B10" s="8">
        <v>8553</v>
      </c>
      <c r="C10" s="9">
        <v>5</v>
      </c>
      <c r="D10" s="10">
        <v>5.85</v>
      </c>
      <c r="E10" s="11">
        <v>12</v>
      </c>
      <c r="F10" s="11">
        <v>15.05</v>
      </c>
      <c r="G10" s="10">
        <f t="shared" si="0"/>
        <v>4.5199999999999996</v>
      </c>
      <c r="H10" s="10">
        <v>7.19</v>
      </c>
      <c r="I10" s="10">
        <f t="shared" si="1"/>
        <v>11.71</v>
      </c>
      <c r="J10" s="11">
        <v>12</v>
      </c>
      <c r="K10" s="13">
        <f t="shared" si="2"/>
        <v>14.38</v>
      </c>
      <c r="L10">
        <v>6</v>
      </c>
      <c r="M10">
        <f t="shared" si="3"/>
        <v>8548</v>
      </c>
      <c r="N10" s="13">
        <f t="shared" si="4"/>
        <v>0</v>
      </c>
      <c r="O10" s="13">
        <f t="shared" si="5"/>
        <v>0</v>
      </c>
      <c r="P10" s="13"/>
      <c r="Q10" s="14"/>
    </row>
    <row r="11" spans="1:17" x14ac:dyDescent="0.15">
      <c r="A11" s="7" t="s">
        <v>8</v>
      </c>
      <c r="B11" s="8">
        <v>153483</v>
      </c>
      <c r="C11" s="9">
        <v>137</v>
      </c>
      <c r="D11" s="10">
        <v>8.93</v>
      </c>
      <c r="E11" s="11">
        <v>16</v>
      </c>
      <c r="F11" s="11">
        <v>14.56</v>
      </c>
      <c r="G11" s="10">
        <f t="shared" si="0"/>
        <v>4.37</v>
      </c>
      <c r="H11" s="10">
        <v>2.4</v>
      </c>
      <c r="I11" s="10">
        <f t="shared" si="1"/>
        <v>6.77</v>
      </c>
      <c r="J11" s="11">
        <v>16</v>
      </c>
      <c r="K11" s="13">
        <f t="shared" si="2"/>
        <v>19.18</v>
      </c>
      <c r="L11">
        <v>2</v>
      </c>
      <c r="M11">
        <f t="shared" si="3"/>
        <v>153346</v>
      </c>
      <c r="N11" s="13">
        <f t="shared" si="4"/>
        <v>0.08</v>
      </c>
      <c r="O11" s="13">
        <f t="shared" si="5"/>
        <v>20.96</v>
      </c>
      <c r="P11" s="13"/>
      <c r="Q11" s="14"/>
    </row>
    <row r="12" spans="1:17" x14ac:dyDescent="0.15">
      <c r="A12" s="7" t="s">
        <v>9</v>
      </c>
      <c r="B12" s="8">
        <v>74131</v>
      </c>
      <c r="C12" s="9">
        <v>71</v>
      </c>
      <c r="D12" s="10">
        <v>9.58</v>
      </c>
      <c r="E12" s="11">
        <v>17</v>
      </c>
      <c r="F12" s="11">
        <v>14.46</v>
      </c>
      <c r="G12" s="10">
        <f t="shared" si="0"/>
        <v>4.34</v>
      </c>
      <c r="H12" s="10">
        <v>1.2</v>
      </c>
      <c r="I12" s="10">
        <f t="shared" si="1"/>
        <v>5.54</v>
      </c>
      <c r="J12" s="11">
        <v>17</v>
      </c>
      <c r="K12" s="13">
        <f t="shared" si="2"/>
        <v>20.38</v>
      </c>
      <c r="L12">
        <v>1</v>
      </c>
      <c r="M12">
        <f t="shared" si="3"/>
        <v>74060</v>
      </c>
      <c r="N12" s="13">
        <f t="shared" si="4"/>
        <v>0.04</v>
      </c>
      <c r="O12" s="13">
        <f t="shared" si="5"/>
        <v>10.48</v>
      </c>
      <c r="P12" s="13"/>
      <c r="Q12" s="14"/>
    </row>
    <row r="13" spans="1:17" x14ac:dyDescent="0.15">
      <c r="A13" s="12" t="s">
        <v>10</v>
      </c>
      <c r="B13" s="8">
        <v>31228</v>
      </c>
      <c r="C13" s="9">
        <v>26</v>
      </c>
      <c r="D13" s="10">
        <v>8.33</v>
      </c>
      <c r="E13" s="11">
        <v>15</v>
      </c>
      <c r="F13" s="11">
        <v>14.66</v>
      </c>
      <c r="G13" s="10">
        <f t="shared" si="0"/>
        <v>4.4000000000000004</v>
      </c>
      <c r="H13" s="10">
        <v>3.6</v>
      </c>
      <c r="I13" s="10">
        <f t="shared" si="1"/>
        <v>8</v>
      </c>
      <c r="J13" s="11">
        <v>15</v>
      </c>
      <c r="K13" s="13">
        <f t="shared" si="2"/>
        <v>17.98</v>
      </c>
      <c r="L13">
        <v>3</v>
      </c>
      <c r="M13">
        <f t="shared" si="3"/>
        <v>31202</v>
      </c>
      <c r="N13" s="13">
        <f t="shared" si="4"/>
        <v>0.02</v>
      </c>
      <c r="O13" s="13">
        <f t="shared" si="5"/>
        <v>5.24</v>
      </c>
      <c r="P13" s="13"/>
      <c r="Q13" s="14"/>
    </row>
    <row r="14" spans="1:17" x14ac:dyDescent="0.15">
      <c r="A14" s="7" t="s">
        <v>11</v>
      </c>
      <c r="B14" s="8">
        <v>38637</v>
      </c>
      <c r="C14" s="9">
        <v>0</v>
      </c>
      <c r="D14" s="10">
        <v>0</v>
      </c>
      <c r="E14" s="11">
        <v>5</v>
      </c>
      <c r="F14" s="11">
        <v>15.99</v>
      </c>
      <c r="G14" s="10">
        <f t="shared" si="0"/>
        <v>4.8</v>
      </c>
      <c r="H14" s="10">
        <v>15.58</v>
      </c>
      <c r="I14" s="10">
        <f t="shared" si="1"/>
        <v>20.38</v>
      </c>
      <c r="J14" s="11">
        <v>5</v>
      </c>
      <c r="K14" s="13">
        <f t="shared" si="2"/>
        <v>5.99</v>
      </c>
      <c r="L14">
        <v>13</v>
      </c>
      <c r="M14">
        <f t="shared" si="3"/>
        <v>38637</v>
      </c>
      <c r="N14" s="13">
        <f t="shared" si="4"/>
        <v>0.02</v>
      </c>
      <c r="O14" s="13">
        <f t="shared" si="5"/>
        <v>5.24</v>
      </c>
      <c r="P14" s="13"/>
      <c r="Q14" s="14"/>
    </row>
    <row r="15" spans="1:17" x14ac:dyDescent="0.15">
      <c r="A15" s="7" t="s">
        <v>12</v>
      </c>
      <c r="B15" s="8">
        <v>79352</v>
      </c>
      <c r="C15" s="9">
        <v>48</v>
      </c>
      <c r="D15" s="10">
        <v>6.05</v>
      </c>
      <c r="E15" s="11">
        <v>13</v>
      </c>
      <c r="F15" s="11">
        <v>15.02</v>
      </c>
      <c r="G15" s="10">
        <f t="shared" si="0"/>
        <v>4.51</v>
      </c>
      <c r="H15" s="10">
        <v>5.99</v>
      </c>
      <c r="I15" s="10">
        <f t="shared" si="1"/>
        <v>10.5</v>
      </c>
      <c r="J15" s="11">
        <v>13</v>
      </c>
      <c r="K15" s="13">
        <f t="shared" si="2"/>
        <v>15.58</v>
      </c>
      <c r="L15">
        <v>5</v>
      </c>
      <c r="M15">
        <f t="shared" si="3"/>
        <v>79304</v>
      </c>
      <c r="N15" s="13">
        <f t="shared" si="4"/>
        <v>0.04</v>
      </c>
      <c r="O15" s="13">
        <f t="shared" si="5"/>
        <v>10.48</v>
      </c>
      <c r="P15" s="13"/>
      <c r="Q15" s="14"/>
    </row>
    <row r="16" spans="1:17" x14ac:dyDescent="0.15">
      <c r="A16" s="7" t="s">
        <v>13</v>
      </c>
      <c r="B16" s="8">
        <v>133468</v>
      </c>
      <c r="C16" s="9">
        <v>517</v>
      </c>
      <c r="D16" s="10">
        <v>38.74</v>
      </c>
      <c r="E16" s="11">
        <v>19</v>
      </c>
      <c r="F16" s="11">
        <v>0</v>
      </c>
      <c r="G16" s="10">
        <f t="shared" si="0"/>
        <v>0</v>
      </c>
      <c r="H16" s="10">
        <v>0</v>
      </c>
      <c r="I16" s="10">
        <f t="shared" si="1"/>
        <v>0</v>
      </c>
      <c r="J16" s="11">
        <v>0</v>
      </c>
      <c r="K16" s="13">
        <f t="shared" si="2"/>
        <v>0</v>
      </c>
      <c r="N16" s="13">
        <f t="shared" si="4"/>
        <v>0</v>
      </c>
      <c r="O16" s="13">
        <f t="shared" si="5"/>
        <v>0</v>
      </c>
      <c r="P16" s="13"/>
      <c r="Q16" s="14"/>
    </row>
    <row r="17" spans="1:17" x14ac:dyDescent="0.15">
      <c r="A17" s="7" t="s">
        <v>14</v>
      </c>
      <c r="B17" s="8">
        <v>57467</v>
      </c>
      <c r="C17" s="9">
        <v>35</v>
      </c>
      <c r="D17" s="10">
        <v>6.09</v>
      </c>
      <c r="E17" s="11">
        <v>14</v>
      </c>
      <c r="F17" s="11">
        <v>15.01</v>
      </c>
      <c r="G17" s="10">
        <f t="shared" si="0"/>
        <v>4.5</v>
      </c>
      <c r="H17" s="10">
        <v>4.79</v>
      </c>
      <c r="I17" s="10">
        <f t="shared" si="1"/>
        <v>9.2899999999999991</v>
      </c>
      <c r="J17" s="11">
        <v>14</v>
      </c>
      <c r="K17" s="13">
        <f t="shared" si="2"/>
        <v>16.78</v>
      </c>
      <c r="L17">
        <v>4</v>
      </c>
      <c r="M17">
        <f t="shared" ref="M17:M23" si="6">B17-C17</f>
        <v>57432</v>
      </c>
      <c r="N17" s="13">
        <f t="shared" si="4"/>
        <v>0.03</v>
      </c>
      <c r="O17" s="13">
        <f t="shared" si="5"/>
        <v>7.86</v>
      </c>
      <c r="P17" s="13"/>
      <c r="Q17" s="14"/>
    </row>
    <row r="18" spans="1:17" x14ac:dyDescent="0.15">
      <c r="A18" s="7" t="s">
        <v>15</v>
      </c>
      <c r="B18" s="8">
        <v>60244</v>
      </c>
      <c r="C18" s="9">
        <v>2</v>
      </c>
      <c r="D18" s="10">
        <v>0.33</v>
      </c>
      <c r="E18" s="11">
        <v>6</v>
      </c>
      <c r="F18" s="11">
        <v>15.93</v>
      </c>
      <c r="G18" s="10">
        <f t="shared" si="0"/>
        <v>4.78</v>
      </c>
      <c r="H18" s="10">
        <v>14.38</v>
      </c>
      <c r="I18" s="10">
        <f t="shared" si="1"/>
        <v>19.16</v>
      </c>
      <c r="J18" s="11">
        <v>6</v>
      </c>
      <c r="K18" s="13">
        <f t="shared" si="2"/>
        <v>7.19</v>
      </c>
      <c r="L18">
        <v>12</v>
      </c>
      <c r="M18">
        <f t="shared" si="6"/>
        <v>60242</v>
      </c>
      <c r="N18" s="13">
        <f t="shared" si="4"/>
        <v>0.03</v>
      </c>
      <c r="O18" s="13">
        <f t="shared" si="5"/>
        <v>7.86</v>
      </c>
      <c r="P18" s="13"/>
      <c r="Q18" s="14"/>
    </row>
    <row r="19" spans="1:17" x14ac:dyDescent="0.15">
      <c r="A19" s="7" t="s">
        <v>16</v>
      </c>
      <c r="B19" s="8">
        <v>107577</v>
      </c>
      <c r="C19" s="9">
        <v>0</v>
      </c>
      <c r="D19" s="10">
        <v>0</v>
      </c>
      <c r="E19" s="11">
        <v>2</v>
      </c>
      <c r="F19" s="11">
        <v>15.99</v>
      </c>
      <c r="G19" s="10">
        <f t="shared" si="0"/>
        <v>4.8</v>
      </c>
      <c r="H19" s="10">
        <v>19.18</v>
      </c>
      <c r="I19" s="10">
        <f t="shared" si="1"/>
        <v>23.98</v>
      </c>
      <c r="J19" s="11">
        <v>2</v>
      </c>
      <c r="K19" s="13">
        <f t="shared" si="2"/>
        <v>2.4</v>
      </c>
      <c r="L19">
        <v>16</v>
      </c>
      <c r="M19">
        <f t="shared" si="6"/>
        <v>107577</v>
      </c>
      <c r="N19" s="13">
        <f t="shared" si="4"/>
        <v>0.06</v>
      </c>
      <c r="O19" s="13">
        <f t="shared" si="5"/>
        <v>15.72</v>
      </c>
      <c r="P19" s="13"/>
      <c r="Q19" s="14"/>
    </row>
    <row r="20" spans="1:17" x14ac:dyDescent="0.15">
      <c r="A20" s="7" t="s">
        <v>17</v>
      </c>
      <c r="B20" s="8">
        <v>53730</v>
      </c>
      <c r="C20" s="9">
        <v>0</v>
      </c>
      <c r="D20" s="10">
        <v>0</v>
      </c>
      <c r="E20" s="11">
        <v>3</v>
      </c>
      <c r="F20" s="11">
        <v>15.99</v>
      </c>
      <c r="G20" s="10">
        <f t="shared" si="0"/>
        <v>4.8</v>
      </c>
      <c r="H20" s="10">
        <v>17.98</v>
      </c>
      <c r="I20" s="10">
        <f t="shared" si="1"/>
        <v>22.78</v>
      </c>
      <c r="J20" s="11">
        <v>3</v>
      </c>
      <c r="K20" s="13">
        <f t="shared" si="2"/>
        <v>3.6</v>
      </c>
      <c r="L20">
        <v>15</v>
      </c>
      <c r="M20">
        <f t="shared" si="6"/>
        <v>53730</v>
      </c>
      <c r="N20" s="13">
        <f t="shared" si="4"/>
        <v>0.03</v>
      </c>
      <c r="O20" s="13">
        <f t="shared" si="5"/>
        <v>7.86</v>
      </c>
      <c r="P20" s="13"/>
      <c r="Q20" s="14"/>
    </row>
    <row r="21" spans="1:17" x14ac:dyDescent="0.15">
      <c r="A21" s="7" t="s">
        <v>18</v>
      </c>
      <c r="B21" s="8">
        <v>34512</v>
      </c>
      <c r="C21" s="9">
        <v>20</v>
      </c>
      <c r="D21" s="10">
        <v>5.8</v>
      </c>
      <c r="E21" s="11">
        <v>11</v>
      </c>
      <c r="F21" s="11">
        <v>15.06</v>
      </c>
      <c r="G21" s="10">
        <f t="shared" si="0"/>
        <v>4.5199999999999996</v>
      </c>
      <c r="H21" s="10">
        <v>8.39</v>
      </c>
      <c r="I21" s="10">
        <f t="shared" si="1"/>
        <v>12.91</v>
      </c>
      <c r="J21" s="11">
        <v>11</v>
      </c>
      <c r="K21" s="13">
        <f t="shared" si="2"/>
        <v>13.19</v>
      </c>
      <c r="L21">
        <v>7</v>
      </c>
      <c r="M21">
        <f t="shared" si="6"/>
        <v>34492</v>
      </c>
      <c r="N21" s="13">
        <f t="shared" si="4"/>
        <v>0.02</v>
      </c>
      <c r="O21" s="13">
        <f t="shared" si="5"/>
        <v>5.24</v>
      </c>
      <c r="P21" s="13"/>
      <c r="Q21" s="14"/>
    </row>
    <row r="22" spans="1:17" x14ac:dyDescent="0.15">
      <c r="A22" s="7" t="s">
        <v>19</v>
      </c>
      <c r="B22" s="8">
        <v>116941</v>
      </c>
      <c r="C22" s="9">
        <v>0</v>
      </c>
      <c r="D22" s="10">
        <v>0</v>
      </c>
      <c r="E22" s="11">
        <v>1</v>
      </c>
      <c r="F22" s="11">
        <v>15.99</v>
      </c>
      <c r="G22" s="10">
        <f t="shared" si="0"/>
        <v>4.8</v>
      </c>
      <c r="H22" s="10">
        <v>20.38</v>
      </c>
      <c r="I22" s="10">
        <f>G22+H22-0.04</f>
        <v>25.14</v>
      </c>
      <c r="J22" s="11">
        <v>1</v>
      </c>
      <c r="K22" s="13">
        <f t="shared" si="2"/>
        <v>1.2</v>
      </c>
      <c r="L22">
        <v>17</v>
      </c>
      <c r="M22">
        <f t="shared" si="6"/>
        <v>116941</v>
      </c>
      <c r="N22" s="13">
        <f t="shared" si="4"/>
        <v>0.06</v>
      </c>
      <c r="O22" s="13">
        <f t="shared" si="5"/>
        <v>15.72</v>
      </c>
      <c r="P22" s="13"/>
      <c r="Q22" s="14"/>
    </row>
    <row r="23" spans="1:17" x14ac:dyDescent="0.15">
      <c r="A23" s="7" t="s">
        <v>20</v>
      </c>
      <c r="B23" s="8">
        <v>53034</v>
      </c>
      <c r="C23" s="9">
        <v>0</v>
      </c>
      <c r="D23" s="10">
        <v>0</v>
      </c>
      <c r="E23" s="11">
        <v>4</v>
      </c>
      <c r="F23" s="11">
        <v>15.99</v>
      </c>
      <c r="G23" s="10">
        <f t="shared" si="0"/>
        <v>4.8</v>
      </c>
      <c r="H23" s="10">
        <v>16.78</v>
      </c>
      <c r="I23" s="10">
        <f t="shared" si="1"/>
        <v>21.58</v>
      </c>
      <c r="J23" s="11">
        <v>4</v>
      </c>
      <c r="K23" s="13">
        <f t="shared" si="2"/>
        <v>4.79</v>
      </c>
      <c r="L23">
        <v>14</v>
      </c>
      <c r="M23">
        <f t="shared" si="6"/>
        <v>53034</v>
      </c>
      <c r="N23" s="13">
        <f t="shared" si="4"/>
        <v>0.03</v>
      </c>
      <c r="O23" s="13">
        <f t="shared" si="5"/>
        <v>7.86</v>
      </c>
      <c r="P23" s="13"/>
      <c r="Q23" s="14"/>
    </row>
    <row r="24" spans="1:17" x14ac:dyDescent="0.15">
      <c r="A24" s="7" t="s">
        <v>21</v>
      </c>
      <c r="B24" s="8">
        <v>9617</v>
      </c>
      <c r="C24" s="9">
        <v>19</v>
      </c>
      <c r="D24" s="10">
        <v>19.760000000000002</v>
      </c>
      <c r="E24" s="11">
        <v>18</v>
      </c>
      <c r="F24" s="11">
        <v>0</v>
      </c>
      <c r="G24" s="11">
        <f t="shared" si="0"/>
        <v>0</v>
      </c>
      <c r="H24" s="10">
        <v>0</v>
      </c>
      <c r="I24" s="11">
        <f t="shared" si="1"/>
        <v>0</v>
      </c>
      <c r="J24" s="11">
        <v>0</v>
      </c>
      <c r="K24" s="13">
        <f t="shared" si="2"/>
        <v>0</v>
      </c>
      <c r="P24" s="13"/>
      <c r="Q24" s="14"/>
    </row>
    <row r="25" spans="1:17" x14ac:dyDescent="0.15">
      <c r="A25" s="7" t="s">
        <v>22</v>
      </c>
      <c r="B25" s="8">
        <v>11536</v>
      </c>
      <c r="C25" s="9">
        <v>105</v>
      </c>
      <c r="D25" s="10">
        <v>91.02</v>
      </c>
      <c r="E25" s="11">
        <v>20</v>
      </c>
      <c r="F25" s="11">
        <v>0</v>
      </c>
      <c r="G25" s="11">
        <f t="shared" si="0"/>
        <v>0</v>
      </c>
      <c r="H25" s="10">
        <v>0</v>
      </c>
      <c r="I25" s="11">
        <f t="shared" si="1"/>
        <v>0</v>
      </c>
      <c r="J25" s="11">
        <v>0</v>
      </c>
      <c r="K25" s="13">
        <f t="shared" si="2"/>
        <v>0</v>
      </c>
      <c r="P25" s="13"/>
      <c r="Q25" s="14"/>
    </row>
    <row r="26" spans="1:17" x14ac:dyDescent="0.15">
      <c r="A26" s="7" t="s">
        <v>23</v>
      </c>
      <c r="B26" s="8">
        <v>30598</v>
      </c>
      <c r="C26" s="9">
        <v>420</v>
      </c>
      <c r="D26" s="10">
        <v>137.26</v>
      </c>
      <c r="E26" s="11">
        <v>21</v>
      </c>
      <c r="F26" s="11">
        <v>0</v>
      </c>
      <c r="G26" s="11">
        <f t="shared" si="0"/>
        <v>0</v>
      </c>
      <c r="H26" s="10">
        <v>0</v>
      </c>
      <c r="I26" s="11">
        <f t="shared" si="1"/>
        <v>0</v>
      </c>
      <c r="J26" s="11">
        <v>0</v>
      </c>
      <c r="K26" s="13">
        <f t="shared" si="2"/>
        <v>0</v>
      </c>
      <c r="P26" s="13"/>
      <c r="Q26" s="14"/>
    </row>
  </sheetData>
  <autoFilter ref="A1:J26"/>
  <mergeCells count="1">
    <mergeCell ref="A2:J2"/>
  </mergeCells>
  <phoneticPr fontId="11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总表</vt:lpstr>
      <vt:lpstr>明细表-计划生育服务</vt:lpstr>
      <vt:lpstr>明细表-基本药物制度</vt:lpstr>
      <vt:lpstr>Sheet1</vt:lpstr>
      <vt:lpstr>'明细表-基本药物制度'!Print_Titles</vt:lpstr>
      <vt:lpstr>'明细表-计划生育服务'!Print_Titles</vt:lpstr>
      <vt:lpstr>总表!Print_Titles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周晓敏</cp:lastModifiedBy>
  <cp:lastPrinted>2020-12-07T08:08:16Z</cp:lastPrinted>
  <dcterms:created xsi:type="dcterms:W3CDTF">2018-03-29T06:50:00Z</dcterms:created>
  <dcterms:modified xsi:type="dcterms:W3CDTF">2020-12-07T08:09:06Z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  <property fmtid="{D5CDD505-2E9C-101B-9397-08002B2CF9AE}" pid="3" name="KSORubyTemplateID" linkTarget="0">
    <vt:lpwstr>14</vt:lpwstr>
  </property>
  <property fmtid="{D5CDD505-2E9C-101B-9397-08002B2CF9AE}" pid="4" name="KSOReadingLayout">
    <vt:bool>true</vt:bool>
  </property>
</Properties>
</file>